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070 Oprava mostu v km 107,986 v úseku Valašské Meziříčí - Frýdek-Místek - VD\01_ZD\Díl 4 Soupis prací s výkazem výměr\"/>
    </mc:Choice>
  </mc:AlternateContent>
  <bookViews>
    <workbookView xWindow="0" yWindow="0" windowWidth="21570" windowHeight="8100"/>
  </bookViews>
  <sheets>
    <sheet name="Rekapitulace stavby" sheetId="1" r:id="rId1"/>
    <sheet name="SO 01.1 - Most v km 107,9..." sheetId="2" r:id="rId2"/>
    <sheet name="SO 01.2 - Most v km 107,9..." sheetId="3" r:id="rId3"/>
    <sheet name="SO 01.3 - Most v km 107,9..." sheetId="4" r:id="rId4"/>
    <sheet name="SO 01.4 - Most v km 107,9..." sheetId="5" r:id="rId5"/>
    <sheet name="SO 01.5 - Most v km 107,9..." sheetId="6" r:id="rId6"/>
    <sheet name="SO 02.1 - Most v km 109,6..." sheetId="7" r:id="rId7"/>
    <sheet name="SO 02.2 - Most v km 109,6..." sheetId="8" r:id="rId8"/>
    <sheet name="SO 02.3 - Most v km 109,6..." sheetId="9" r:id="rId9"/>
    <sheet name="SO 02.4 - Most v km 109,6..." sheetId="10" r:id="rId10"/>
    <sheet name="SO 02.5 - Most v km 109,6..." sheetId="11" r:id="rId11"/>
    <sheet name="SO 03 - VRN + VON" sheetId="12" r:id="rId12"/>
    <sheet name="Seznam figur" sheetId="13" r:id="rId13"/>
    <sheet name="Pokyny pro vyplnění" sheetId="14" r:id="rId14"/>
  </sheets>
  <definedNames>
    <definedName name="_xlnm._FilterDatabase" localSheetId="1" hidden="1">'SO 01.1 - Most v km 107,9...'!$C$87:$K$413</definedName>
    <definedName name="_xlnm._FilterDatabase" localSheetId="2" hidden="1">'SO 01.2 - Most v km 107,9...'!$C$99:$K$1184</definedName>
    <definedName name="_xlnm._FilterDatabase" localSheetId="3" hidden="1">'SO 01.3 - Most v km 107,9...'!$C$88:$K$132</definedName>
    <definedName name="_xlnm._FilterDatabase" localSheetId="4" hidden="1">'SO 01.4 - Most v km 107,9...'!$C$87:$K$116</definedName>
    <definedName name="_xlnm._FilterDatabase" localSheetId="5" hidden="1">'SO 01.5 - Most v km 107,9...'!$C$89:$K$198</definedName>
    <definedName name="_xlnm._FilterDatabase" localSheetId="6" hidden="1">'SO 02.1 - Most v km 109,6...'!$C$87:$K$189</definedName>
    <definedName name="_xlnm._FilterDatabase" localSheetId="7" hidden="1">'SO 02.2 - Most v km 109,6...'!$C$90:$K$182</definedName>
    <definedName name="_xlnm._FilterDatabase" localSheetId="8" hidden="1">'SO 02.3 - Most v km 109,6...'!$C$90:$K$185</definedName>
    <definedName name="_xlnm._FilterDatabase" localSheetId="9" hidden="1">'SO 02.4 - Most v km 109,6...'!$C$90:$K$111</definedName>
    <definedName name="_xlnm._FilterDatabase" localSheetId="10" hidden="1">'SO 02.5 - Most v km 109,6...'!$C$91:$K$149</definedName>
    <definedName name="_xlnm._FilterDatabase" localSheetId="11" hidden="1">'SO 03 - VRN + VON'!$C$85:$K$233</definedName>
    <definedName name="_xlnm.Print_Titles" localSheetId="0">'Rekapitulace stavby'!$52:$52</definedName>
    <definedName name="_xlnm.Print_Titles" localSheetId="12">'Seznam figur'!$9:$9</definedName>
    <definedName name="_xlnm.Print_Titles" localSheetId="1">'SO 01.1 - Most v km 107,9...'!$87:$87</definedName>
    <definedName name="_xlnm.Print_Titles" localSheetId="2">'SO 01.2 - Most v km 107,9...'!$99:$99</definedName>
    <definedName name="_xlnm.Print_Titles" localSheetId="3">'SO 01.3 - Most v km 107,9...'!$88:$88</definedName>
    <definedName name="_xlnm.Print_Titles" localSheetId="4">'SO 01.4 - Most v km 107,9...'!$87:$87</definedName>
    <definedName name="_xlnm.Print_Titles" localSheetId="5">'SO 01.5 - Most v km 107,9...'!$89:$89</definedName>
    <definedName name="_xlnm.Print_Titles" localSheetId="6">'SO 02.1 - Most v km 109,6...'!$87:$87</definedName>
    <definedName name="_xlnm.Print_Titles" localSheetId="7">'SO 02.2 - Most v km 109,6...'!$90:$90</definedName>
    <definedName name="_xlnm.Print_Titles" localSheetId="8">'SO 02.3 - Most v km 109,6...'!$90:$90</definedName>
    <definedName name="_xlnm.Print_Titles" localSheetId="9">'SO 02.4 - Most v km 109,6...'!$90:$90</definedName>
    <definedName name="_xlnm.Print_Titles" localSheetId="10">'SO 02.5 - Most v km 109,6...'!$91:$91</definedName>
    <definedName name="_xlnm.Print_Titles" localSheetId="11">'SO 03 - VRN + VON'!$85:$85</definedName>
    <definedName name="_xlnm.Print_Area" localSheetId="1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stavby'!$C$42:$AQ$68</definedName>
    <definedName name="_xlnm.Print_Area" localSheetId="12">'Seznam figur'!$C$4:$G$100</definedName>
    <definedName name="_xlnm.Print_Area" localSheetId="1">'SO 01.1 - Most v km 107,9...'!$C$4:$J$41,'SO 01.1 - Most v km 107,9...'!$C$47:$J$67,'SO 01.1 - Most v km 107,9...'!$C$73:$K$413</definedName>
    <definedName name="_xlnm.Print_Area" localSheetId="2">'SO 01.2 - Most v km 107,9...'!$C$4:$J$41,'SO 01.2 - Most v km 107,9...'!$C$47:$J$79,'SO 01.2 - Most v km 107,9...'!$C$85:$K$1184</definedName>
    <definedName name="_xlnm.Print_Area" localSheetId="3">'SO 01.3 - Most v km 107,9...'!$C$4:$J$41,'SO 01.3 - Most v km 107,9...'!$C$47:$J$68,'SO 01.3 - Most v km 107,9...'!$C$74:$K$132</definedName>
    <definedName name="_xlnm.Print_Area" localSheetId="4">'SO 01.4 - Most v km 107,9...'!$C$4:$J$41,'SO 01.4 - Most v km 107,9...'!$C$47:$J$67,'SO 01.4 - Most v km 107,9...'!$C$73:$K$116</definedName>
    <definedName name="_xlnm.Print_Area" localSheetId="5">'SO 01.5 - Most v km 107,9...'!$C$4:$J$41,'SO 01.5 - Most v km 107,9...'!$C$47:$J$69,'SO 01.5 - Most v km 107,9...'!$C$75:$K$198</definedName>
    <definedName name="_xlnm.Print_Area" localSheetId="6">'SO 02.1 - Most v km 109,6...'!$C$4:$J$41,'SO 02.1 - Most v km 109,6...'!$C$47:$J$67,'SO 02.1 - Most v km 109,6...'!$C$73:$K$189</definedName>
    <definedName name="_xlnm.Print_Area" localSheetId="7">'SO 02.2 - Most v km 109,6...'!$C$4:$J$41,'SO 02.2 - Most v km 109,6...'!$C$47:$J$70,'SO 02.2 - Most v km 109,6...'!$C$76:$K$182</definedName>
    <definedName name="_xlnm.Print_Area" localSheetId="8">'SO 02.3 - Most v km 109,6...'!$C$4:$J$41,'SO 02.3 - Most v km 109,6...'!$C$47:$J$70,'SO 02.3 - Most v km 109,6...'!$C$76:$K$185</definedName>
    <definedName name="_xlnm.Print_Area" localSheetId="9">'SO 02.4 - Most v km 109,6...'!$C$4:$J$41,'SO 02.4 - Most v km 109,6...'!$C$47:$J$70,'SO 02.4 - Most v km 109,6...'!$C$76:$K$111</definedName>
    <definedName name="_xlnm.Print_Area" localSheetId="10">'SO 02.5 - Most v km 109,6...'!$C$4:$J$41,'SO 02.5 - Most v km 109,6...'!$C$47:$J$71,'SO 02.5 - Most v km 109,6...'!$C$77:$K$149</definedName>
    <definedName name="_xlnm.Print_Area" localSheetId="11">'SO 03 - VRN + VON'!$C$4:$J$39,'SO 03 - VRN + VON'!$C$45:$J$67,'SO 03 - VRN + VON'!$C$73:$K$233</definedName>
  </definedNames>
  <calcPr calcId="162913"/>
</workbook>
</file>

<file path=xl/calcChain.xml><?xml version="1.0" encoding="utf-8"?>
<calcChain xmlns="http://schemas.openxmlformats.org/spreadsheetml/2006/main">
  <c r="D7" i="13" l="1"/>
  <c r="J37" i="12"/>
  <c r="J36" i="12"/>
  <c r="AY67" i="1" s="1"/>
  <c r="J35" i="12"/>
  <c r="AX67" i="1"/>
  <c r="BI229" i="12"/>
  <c r="BH229" i="12"/>
  <c r="BG229" i="12"/>
  <c r="BF229" i="12"/>
  <c r="T229" i="12"/>
  <c r="R229" i="12"/>
  <c r="P229" i="12"/>
  <c r="BI225" i="12"/>
  <c r="BH225" i="12"/>
  <c r="BG225" i="12"/>
  <c r="BF225" i="12"/>
  <c r="T225" i="12"/>
  <c r="R225" i="12"/>
  <c r="P225" i="12"/>
  <c r="BI221" i="12"/>
  <c r="BH221" i="12"/>
  <c r="BG221" i="12"/>
  <c r="BF221" i="12"/>
  <c r="T221" i="12"/>
  <c r="R221" i="12"/>
  <c r="P221" i="12"/>
  <c r="BI217" i="12"/>
  <c r="BH217" i="12"/>
  <c r="BG217" i="12"/>
  <c r="BF217" i="12"/>
  <c r="T217" i="12"/>
  <c r="R217" i="12"/>
  <c r="P217" i="12"/>
  <c r="BI212" i="12"/>
  <c r="BH212" i="12"/>
  <c r="BG212" i="12"/>
  <c r="BF212" i="12"/>
  <c r="T212" i="12"/>
  <c r="R212" i="12"/>
  <c r="P212" i="12"/>
  <c r="BI208" i="12"/>
  <c r="BH208" i="12"/>
  <c r="BG208" i="12"/>
  <c r="BF208" i="12"/>
  <c r="T208" i="12"/>
  <c r="R208" i="12"/>
  <c r="P208" i="12"/>
  <c r="BI203" i="12"/>
  <c r="BH203" i="12"/>
  <c r="BG203" i="12"/>
  <c r="BF203" i="12"/>
  <c r="T203" i="12"/>
  <c r="R203" i="12"/>
  <c r="P203" i="12"/>
  <c r="BI196" i="12"/>
  <c r="BH196" i="12"/>
  <c r="BG196" i="12"/>
  <c r="BF196" i="12"/>
  <c r="T196" i="12"/>
  <c r="T195" i="12" s="1"/>
  <c r="R196" i="12"/>
  <c r="R195" i="12" s="1"/>
  <c r="P196" i="12"/>
  <c r="P195" i="12" s="1"/>
  <c r="BI188" i="12"/>
  <c r="BH188" i="12"/>
  <c r="BG188" i="12"/>
  <c r="BF188" i="12"/>
  <c r="T188" i="12"/>
  <c r="T187" i="12"/>
  <c r="R188" i="12"/>
  <c r="R187" i="12" s="1"/>
  <c r="P188" i="12"/>
  <c r="P187" i="12" s="1"/>
  <c r="BI181" i="12"/>
  <c r="BH181" i="12"/>
  <c r="BG181" i="12"/>
  <c r="BF181" i="12"/>
  <c r="T181" i="12"/>
  <c r="R181" i="12"/>
  <c r="P181" i="12"/>
  <c r="BI175" i="12"/>
  <c r="BH175" i="12"/>
  <c r="BG175" i="12"/>
  <c r="BF175" i="12"/>
  <c r="T175" i="12"/>
  <c r="R175" i="12"/>
  <c r="P175" i="12"/>
  <c r="BI167" i="12"/>
  <c r="BH167" i="12"/>
  <c r="BG167" i="12"/>
  <c r="BF167" i="12"/>
  <c r="T167" i="12"/>
  <c r="R167" i="12"/>
  <c r="P167" i="12"/>
  <c r="BI158" i="12"/>
  <c r="BH158" i="12"/>
  <c r="BG158" i="12"/>
  <c r="BF158" i="12"/>
  <c r="T158" i="12"/>
  <c r="R158" i="12"/>
  <c r="P158" i="12"/>
  <c r="BI151" i="12"/>
  <c r="BH151" i="12"/>
  <c r="BG151" i="12"/>
  <c r="BF151" i="12"/>
  <c r="T151" i="12"/>
  <c r="R151" i="12"/>
  <c r="P151" i="12"/>
  <c r="BI144" i="12"/>
  <c r="BH144" i="12"/>
  <c r="BG144" i="12"/>
  <c r="BF144" i="12"/>
  <c r="T144" i="12"/>
  <c r="R144" i="12"/>
  <c r="P144" i="12"/>
  <c r="BI137" i="12"/>
  <c r="BH137" i="12"/>
  <c r="BG137" i="12"/>
  <c r="BF137" i="12"/>
  <c r="T137" i="12"/>
  <c r="R137" i="12"/>
  <c r="P137" i="12"/>
  <c r="BI132" i="12"/>
  <c r="BH132" i="12"/>
  <c r="BG132" i="12"/>
  <c r="BF132" i="12"/>
  <c r="T132" i="12"/>
  <c r="R132" i="12"/>
  <c r="P132" i="12"/>
  <c r="BI126" i="12"/>
  <c r="BH126" i="12"/>
  <c r="BG126" i="12"/>
  <c r="BF126" i="12"/>
  <c r="T126" i="12"/>
  <c r="R126" i="12"/>
  <c r="P126" i="12"/>
  <c r="BI118" i="12"/>
  <c r="BH118" i="12"/>
  <c r="BG118" i="12"/>
  <c r="BF118" i="12"/>
  <c r="T118" i="12"/>
  <c r="R118" i="12"/>
  <c r="P118" i="12"/>
  <c r="BI107" i="12"/>
  <c r="BH107" i="12"/>
  <c r="BG107" i="12"/>
  <c r="BF107" i="12"/>
  <c r="T107" i="12"/>
  <c r="R107" i="12"/>
  <c r="P107" i="12"/>
  <c r="BI97" i="12"/>
  <c r="BH97" i="12"/>
  <c r="BG97" i="12"/>
  <c r="BF97" i="12"/>
  <c r="T97" i="12"/>
  <c r="R97" i="12"/>
  <c r="P97" i="12"/>
  <c r="BI88" i="12"/>
  <c r="BH88" i="12"/>
  <c r="BG88" i="12"/>
  <c r="BF88" i="12"/>
  <c r="T88" i="12"/>
  <c r="R88" i="12"/>
  <c r="P88" i="12"/>
  <c r="F82" i="12"/>
  <c r="F80" i="12"/>
  <c r="E78" i="12"/>
  <c r="F54" i="12"/>
  <c r="F52" i="12"/>
  <c r="E50" i="12"/>
  <c r="J24" i="12"/>
  <c r="E24" i="12"/>
  <c r="J55" i="12" s="1"/>
  <c r="J23" i="12"/>
  <c r="J21" i="12"/>
  <c r="E21" i="12"/>
  <c r="J82" i="12" s="1"/>
  <c r="J20" i="12"/>
  <c r="J18" i="12"/>
  <c r="E18" i="12"/>
  <c r="F55" i="12" s="1"/>
  <c r="J17" i="12"/>
  <c r="J12" i="12"/>
  <c r="J80" i="12"/>
  <c r="E7" i="12"/>
  <c r="E48" i="12" s="1"/>
  <c r="J39" i="11"/>
  <c r="J38" i="11"/>
  <c r="AY66" i="1" s="1"/>
  <c r="J37" i="11"/>
  <c r="AX66" i="1" s="1"/>
  <c r="BI147" i="11"/>
  <c r="BH147" i="11"/>
  <c r="BG147" i="11"/>
  <c r="BF147" i="11"/>
  <c r="T147" i="11"/>
  <c r="R147" i="11"/>
  <c r="P147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T121" i="11" s="1"/>
  <c r="R122" i="11"/>
  <c r="R121" i="11"/>
  <c r="P122" i="11"/>
  <c r="P121" i="11" s="1"/>
  <c r="BI119" i="11"/>
  <c r="BH119" i="11"/>
  <c r="BG119" i="11"/>
  <c r="BF119" i="11"/>
  <c r="T119" i="11"/>
  <c r="T118" i="11" s="1"/>
  <c r="R119" i="11"/>
  <c r="R118" i="11" s="1"/>
  <c r="R117" i="11" s="1"/>
  <c r="P119" i="11"/>
  <c r="P118" i="11" s="1"/>
  <c r="P117" i="11" s="1"/>
  <c r="BI115" i="11"/>
  <c r="BH115" i="11"/>
  <c r="BG115" i="11"/>
  <c r="BF115" i="11"/>
  <c r="T115" i="11"/>
  <c r="R115" i="11"/>
  <c r="P115" i="11"/>
  <c r="BI113" i="11"/>
  <c r="BH113" i="11"/>
  <c r="BG113" i="11"/>
  <c r="BF113" i="11"/>
  <c r="T113" i="11"/>
  <c r="R113" i="11"/>
  <c r="P113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BI95" i="11"/>
  <c r="BH95" i="11"/>
  <c r="BG95" i="11"/>
  <c r="BF95" i="11"/>
  <c r="T95" i="11"/>
  <c r="R95" i="11"/>
  <c r="P95" i="11"/>
  <c r="F88" i="11"/>
  <c r="F86" i="11"/>
  <c r="E84" i="11"/>
  <c r="F58" i="11"/>
  <c r="F56" i="11"/>
  <c r="E54" i="11"/>
  <c r="J26" i="11"/>
  <c r="E26" i="11"/>
  <c r="J89" i="11" s="1"/>
  <c r="J25" i="11"/>
  <c r="J23" i="11"/>
  <c r="E23" i="11"/>
  <c r="J58" i="11"/>
  <c r="J22" i="11"/>
  <c r="J20" i="11"/>
  <c r="E20" i="11"/>
  <c r="F89" i="11"/>
  <c r="J19" i="11"/>
  <c r="J14" i="11"/>
  <c r="J86" i="11" s="1"/>
  <c r="E7" i="11"/>
  <c r="E50" i="11"/>
  <c r="J39" i="10"/>
  <c r="J38" i="10"/>
  <c r="AY65" i="1"/>
  <c r="J37" i="10"/>
  <c r="AX65" i="1" s="1"/>
  <c r="BI110" i="10"/>
  <c r="BH110" i="10"/>
  <c r="BG110" i="10"/>
  <c r="BF110" i="10"/>
  <c r="T110" i="10"/>
  <c r="R110" i="10"/>
  <c r="P110" i="10"/>
  <c r="BI106" i="10"/>
  <c r="BH106" i="10"/>
  <c r="BG106" i="10"/>
  <c r="BF106" i="10"/>
  <c r="T106" i="10"/>
  <c r="R106" i="10"/>
  <c r="P106" i="10"/>
  <c r="BI101" i="10"/>
  <c r="BH101" i="10"/>
  <c r="BG101" i="10"/>
  <c r="BF101" i="10"/>
  <c r="T101" i="10"/>
  <c r="T100" i="10" s="1"/>
  <c r="T99" i="10" s="1"/>
  <c r="R101" i="10"/>
  <c r="R100" i="10" s="1"/>
  <c r="R99" i="10" s="1"/>
  <c r="P101" i="10"/>
  <c r="P100" i="10"/>
  <c r="P99" i="10" s="1"/>
  <c r="BI97" i="10"/>
  <c r="BH97" i="10"/>
  <c r="BG97" i="10"/>
  <c r="BF97" i="10"/>
  <c r="T97" i="10"/>
  <c r="T96" i="10" s="1"/>
  <c r="R97" i="10"/>
  <c r="R96" i="10" s="1"/>
  <c r="P97" i="10"/>
  <c r="P96" i="10"/>
  <c r="BI94" i="10"/>
  <c r="BH94" i="10"/>
  <c r="BG94" i="10"/>
  <c r="BF94" i="10"/>
  <c r="T94" i="10"/>
  <c r="T93" i="10"/>
  <c r="R94" i="10"/>
  <c r="R93" i="10"/>
  <c r="R92" i="10" s="1"/>
  <c r="P94" i="10"/>
  <c r="P93" i="10"/>
  <c r="P92" i="10"/>
  <c r="F87" i="10"/>
  <c r="F85" i="10"/>
  <c r="E83" i="10"/>
  <c r="F58" i="10"/>
  <c r="F56" i="10"/>
  <c r="E54" i="10"/>
  <c r="J26" i="10"/>
  <c r="E26" i="10"/>
  <c r="J88" i="10" s="1"/>
  <c r="J25" i="10"/>
  <c r="J23" i="10"/>
  <c r="E23" i="10"/>
  <c r="J58" i="10" s="1"/>
  <c r="J22" i="10"/>
  <c r="J20" i="10"/>
  <c r="E20" i="10"/>
  <c r="F88" i="10"/>
  <c r="J19" i="10"/>
  <c r="J14" i="10"/>
  <c r="J56" i="10" s="1"/>
  <c r="E7" i="10"/>
  <c r="E79" i="10" s="1"/>
  <c r="J39" i="9"/>
  <c r="J38" i="9"/>
  <c r="AY64" i="1" s="1"/>
  <c r="J37" i="9"/>
  <c r="AX64" i="1" s="1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3" i="9"/>
  <c r="BH123" i="9"/>
  <c r="BG123" i="9"/>
  <c r="BF123" i="9"/>
  <c r="T123" i="9"/>
  <c r="T122" i="9"/>
  <c r="R123" i="9"/>
  <c r="R122" i="9"/>
  <c r="P123" i="9"/>
  <c r="P122" i="9"/>
  <c r="BI120" i="9"/>
  <c r="BH120" i="9"/>
  <c r="BG120" i="9"/>
  <c r="BF120" i="9"/>
  <c r="T120" i="9"/>
  <c r="T119" i="9" s="1"/>
  <c r="T118" i="9" s="1"/>
  <c r="R120" i="9"/>
  <c r="R119" i="9" s="1"/>
  <c r="R118" i="9" s="1"/>
  <c r="P120" i="9"/>
  <c r="P119" i="9"/>
  <c r="P118" i="9" s="1"/>
  <c r="BI115" i="9"/>
  <c r="BH115" i="9"/>
  <c r="BG115" i="9"/>
  <c r="BF115" i="9"/>
  <c r="T115" i="9"/>
  <c r="R115" i="9"/>
  <c r="P115" i="9"/>
  <c r="BI111" i="9"/>
  <c r="BH111" i="9"/>
  <c r="BG111" i="9"/>
  <c r="BF111" i="9"/>
  <c r="T111" i="9"/>
  <c r="R111" i="9"/>
  <c r="P111" i="9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99" i="9"/>
  <c r="BH99" i="9"/>
  <c r="BG99" i="9"/>
  <c r="BF99" i="9"/>
  <c r="T99" i="9"/>
  <c r="R99" i="9"/>
  <c r="P99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F87" i="9"/>
  <c r="F85" i="9"/>
  <c r="E83" i="9"/>
  <c r="F58" i="9"/>
  <c r="F56" i="9"/>
  <c r="E54" i="9"/>
  <c r="J26" i="9"/>
  <c r="E26" i="9"/>
  <c r="J88" i="9" s="1"/>
  <c r="J25" i="9"/>
  <c r="J23" i="9"/>
  <c r="E23" i="9"/>
  <c r="J58" i="9" s="1"/>
  <c r="J22" i="9"/>
  <c r="J20" i="9"/>
  <c r="E20" i="9"/>
  <c r="F88" i="9" s="1"/>
  <c r="J19" i="9"/>
  <c r="J14" i="9"/>
  <c r="J56" i="9" s="1"/>
  <c r="E7" i="9"/>
  <c r="E79" i="9" s="1"/>
  <c r="J39" i="8"/>
  <c r="J38" i="8"/>
  <c r="AY63" i="1"/>
  <c r="J37" i="8"/>
  <c r="AX63" i="1"/>
  <c r="BI180" i="8"/>
  <c r="BH180" i="8"/>
  <c r="BG180" i="8"/>
  <c r="BF180" i="8"/>
  <c r="T180" i="8"/>
  <c r="T179" i="8" s="1"/>
  <c r="R180" i="8"/>
  <c r="R179" i="8"/>
  <c r="P180" i="8"/>
  <c r="P179" i="8"/>
  <c r="BI175" i="8"/>
  <c r="BH175" i="8"/>
  <c r="BG175" i="8"/>
  <c r="BF175" i="8"/>
  <c r="T175" i="8"/>
  <c r="R175" i="8"/>
  <c r="P175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48" i="8"/>
  <c r="BH148" i="8"/>
  <c r="BG148" i="8"/>
  <c r="BF148" i="8"/>
  <c r="T148" i="8"/>
  <c r="R148" i="8"/>
  <c r="P148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T136" i="8"/>
  <c r="R137" i="8"/>
  <c r="R136" i="8"/>
  <c r="P137" i="8"/>
  <c r="P136" i="8" s="1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4" i="8"/>
  <c r="BH94" i="8"/>
  <c r="BG94" i="8"/>
  <c r="BF94" i="8"/>
  <c r="T94" i="8"/>
  <c r="R94" i="8"/>
  <c r="P94" i="8"/>
  <c r="F87" i="8"/>
  <c r="F85" i="8"/>
  <c r="E83" i="8"/>
  <c r="F58" i="8"/>
  <c r="F56" i="8"/>
  <c r="E54" i="8"/>
  <c r="J26" i="8"/>
  <c r="E26" i="8"/>
  <c r="J59" i="8" s="1"/>
  <c r="J25" i="8"/>
  <c r="J23" i="8"/>
  <c r="E23" i="8"/>
  <c r="J87" i="8" s="1"/>
  <c r="J22" i="8"/>
  <c r="J20" i="8"/>
  <c r="E20" i="8"/>
  <c r="F88" i="8"/>
  <c r="J19" i="8"/>
  <c r="J14" i="8"/>
  <c r="J85" i="8"/>
  <c r="E7" i="8"/>
  <c r="E79" i="8" s="1"/>
  <c r="J39" i="7"/>
  <c r="J38" i="7"/>
  <c r="AY62" i="1" s="1"/>
  <c r="J37" i="7"/>
  <c r="AX62" i="1" s="1"/>
  <c r="BI186" i="7"/>
  <c r="BH186" i="7"/>
  <c r="BG186" i="7"/>
  <c r="BF186" i="7"/>
  <c r="T186" i="7"/>
  <c r="R186" i="7"/>
  <c r="P186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69" i="7"/>
  <c r="BH169" i="7"/>
  <c r="BG169" i="7"/>
  <c r="BF169" i="7"/>
  <c r="T169" i="7"/>
  <c r="R169" i="7"/>
  <c r="P169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4" i="7"/>
  <c r="BH154" i="7"/>
  <c r="BG154" i="7"/>
  <c r="BF154" i="7"/>
  <c r="T154" i="7"/>
  <c r="R154" i="7"/>
  <c r="P154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BI121" i="7"/>
  <c r="BH121" i="7"/>
  <c r="BG121" i="7"/>
  <c r="BF121" i="7"/>
  <c r="T121" i="7"/>
  <c r="R121" i="7"/>
  <c r="P121" i="7"/>
  <c r="BI117" i="7"/>
  <c r="BH117" i="7"/>
  <c r="BG117" i="7"/>
  <c r="BF117" i="7"/>
  <c r="T117" i="7"/>
  <c r="R117" i="7"/>
  <c r="P117" i="7"/>
  <c r="BI113" i="7"/>
  <c r="BH113" i="7"/>
  <c r="BG113" i="7"/>
  <c r="BF113" i="7"/>
  <c r="T113" i="7"/>
  <c r="R113" i="7"/>
  <c r="P113" i="7"/>
  <c r="BI106" i="7"/>
  <c r="BH106" i="7"/>
  <c r="BG106" i="7"/>
  <c r="BF106" i="7"/>
  <c r="T106" i="7"/>
  <c r="R106" i="7"/>
  <c r="P106" i="7"/>
  <c r="BI99" i="7"/>
  <c r="BH99" i="7"/>
  <c r="BG99" i="7"/>
  <c r="BF99" i="7"/>
  <c r="T99" i="7"/>
  <c r="R99" i="7"/>
  <c r="P99" i="7"/>
  <c r="BI95" i="7"/>
  <c r="BH95" i="7"/>
  <c r="BG95" i="7"/>
  <c r="BF95" i="7"/>
  <c r="T95" i="7"/>
  <c r="R95" i="7"/>
  <c r="P95" i="7"/>
  <c r="BI91" i="7"/>
  <c r="BH91" i="7"/>
  <c r="BG91" i="7"/>
  <c r="BF91" i="7"/>
  <c r="T91" i="7"/>
  <c r="R91" i="7"/>
  <c r="P91" i="7"/>
  <c r="F84" i="7"/>
  <c r="F82" i="7"/>
  <c r="E80" i="7"/>
  <c r="F58" i="7"/>
  <c r="F56" i="7"/>
  <c r="E54" i="7"/>
  <c r="J26" i="7"/>
  <c r="E26" i="7"/>
  <c r="J85" i="7" s="1"/>
  <c r="J25" i="7"/>
  <c r="J23" i="7"/>
  <c r="E23" i="7"/>
  <c r="J84" i="7"/>
  <c r="J22" i="7"/>
  <c r="J20" i="7"/>
  <c r="E20" i="7"/>
  <c r="F85" i="7" s="1"/>
  <c r="J19" i="7"/>
  <c r="J14" i="7"/>
  <c r="J56" i="7" s="1"/>
  <c r="E7" i="7"/>
  <c r="E50" i="7" s="1"/>
  <c r="J39" i="6"/>
  <c r="J38" i="6"/>
  <c r="AY60" i="1"/>
  <c r="J37" i="6"/>
  <c r="AX60" i="1" s="1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3" i="6"/>
  <c r="BH183" i="6"/>
  <c r="BG183" i="6"/>
  <c r="BF183" i="6"/>
  <c r="T183" i="6"/>
  <c r="R183" i="6"/>
  <c r="P183" i="6"/>
  <c r="BI178" i="6"/>
  <c r="BH178" i="6"/>
  <c r="BG178" i="6"/>
  <c r="BF178" i="6"/>
  <c r="T178" i="6"/>
  <c r="R178" i="6"/>
  <c r="P178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99" i="6"/>
  <c r="BH99" i="6"/>
  <c r="BG99" i="6"/>
  <c r="BF99" i="6"/>
  <c r="T99" i="6"/>
  <c r="R99" i="6"/>
  <c r="P99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F86" i="6"/>
  <c r="F84" i="6"/>
  <c r="E82" i="6"/>
  <c r="F58" i="6"/>
  <c r="F56" i="6"/>
  <c r="E54" i="6"/>
  <c r="J26" i="6"/>
  <c r="E26" i="6"/>
  <c r="J87" i="6" s="1"/>
  <c r="J25" i="6"/>
  <c r="J23" i="6"/>
  <c r="E23" i="6"/>
  <c r="J86" i="6"/>
  <c r="J22" i="6"/>
  <c r="J20" i="6"/>
  <c r="E20" i="6"/>
  <c r="F87" i="6" s="1"/>
  <c r="J19" i="6"/>
  <c r="J14" i="6"/>
  <c r="J84" i="6" s="1"/>
  <c r="E7" i="6"/>
  <c r="E50" i="6" s="1"/>
  <c r="J39" i="5"/>
  <c r="J38" i="5"/>
  <c r="AY59" i="1"/>
  <c r="J37" i="5"/>
  <c r="AX59" i="1" s="1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1" i="5"/>
  <c r="BH91" i="5"/>
  <c r="BG91" i="5"/>
  <c r="BF91" i="5"/>
  <c r="T91" i="5"/>
  <c r="R91" i="5"/>
  <c r="P91" i="5"/>
  <c r="F84" i="5"/>
  <c r="F82" i="5"/>
  <c r="E80" i="5"/>
  <c r="F58" i="5"/>
  <c r="F56" i="5"/>
  <c r="E54" i="5"/>
  <c r="J26" i="5"/>
  <c r="E26" i="5"/>
  <c r="J59" i="5"/>
  <c r="J25" i="5"/>
  <c r="J23" i="5"/>
  <c r="E23" i="5"/>
  <c r="J58" i="5" s="1"/>
  <c r="J22" i="5"/>
  <c r="J20" i="5"/>
  <c r="E20" i="5"/>
  <c r="F85" i="5" s="1"/>
  <c r="J19" i="5"/>
  <c r="J14" i="5"/>
  <c r="J82" i="5" s="1"/>
  <c r="E7" i="5"/>
  <c r="E76" i="5" s="1"/>
  <c r="J39" i="4"/>
  <c r="J38" i="4"/>
  <c r="AY58" i="1" s="1"/>
  <c r="J37" i="4"/>
  <c r="AX58" i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2" i="4"/>
  <c r="BH92" i="4"/>
  <c r="BG92" i="4"/>
  <c r="BF92" i="4"/>
  <c r="T92" i="4"/>
  <c r="R92" i="4"/>
  <c r="P92" i="4"/>
  <c r="F85" i="4"/>
  <c r="F83" i="4"/>
  <c r="E81" i="4"/>
  <c r="F58" i="4"/>
  <c r="F56" i="4"/>
  <c r="E54" i="4"/>
  <c r="J26" i="4"/>
  <c r="E26" i="4"/>
  <c r="J86" i="4" s="1"/>
  <c r="J25" i="4"/>
  <c r="J23" i="4"/>
  <c r="E23" i="4"/>
  <c r="J85" i="4"/>
  <c r="J22" i="4"/>
  <c r="J20" i="4"/>
  <c r="E20" i="4"/>
  <c r="F86" i="4" s="1"/>
  <c r="J19" i="4"/>
  <c r="J14" i="4"/>
  <c r="J83" i="4" s="1"/>
  <c r="E7" i="4"/>
  <c r="E50" i="4"/>
  <c r="J39" i="3"/>
  <c r="J38" i="3"/>
  <c r="AY57" i="1"/>
  <c r="J37" i="3"/>
  <c r="AX57" i="1" s="1"/>
  <c r="BI1182" i="3"/>
  <c r="BH1182" i="3"/>
  <c r="BG1182" i="3"/>
  <c r="BF1182" i="3"/>
  <c r="T1182" i="3"/>
  <c r="R1182" i="3"/>
  <c r="P1182" i="3"/>
  <c r="BI1176" i="3"/>
  <c r="BH1176" i="3"/>
  <c r="BG1176" i="3"/>
  <c r="BF1176" i="3"/>
  <c r="T1176" i="3"/>
  <c r="R1176" i="3"/>
  <c r="P1176" i="3"/>
  <c r="BI1166" i="3"/>
  <c r="BH1166" i="3"/>
  <c r="BG1166" i="3"/>
  <c r="BF1166" i="3"/>
  <c r="T1166" i="3"/>
  <c r="R1166" i="3"/>
  <c r="P1166" i="3"/>
  <c r="BI1161" i="3"/>
  <c r="BH1161" i="3"/>
  <c r="BG1161" i="3"/>
  <c r="BF1161" i="3"/>
  <c r="T1161" i="3"/>
  <c r="R1161" i="3"/>
  <c r="P1161" i="3"/>
  <c r="BI1156" i="3"/>
  <c r="BH1156" i="3"/>
  <c r="BG1156" i="3"/>
  <c r="BF1156" i="3"/>
  <c r="T1156" i="3"/>
  <c r="R1156" i="3"/>
  <c r="P1156" i="3"/>
  <c r="BI1151" i="3"/>
  <c r="BH1151" i="3"/>
  <c r="BG1151" i="3"/>
  <c r="BF1151" i="3"/>
  <c r="T1151" i="3"/>
  <c r="R1151" i="3"/>
  <c r="P1151" i="3"/>
  <c r="BI1145" i="3"/>
  <c r="BH1145" i="3"/>
  <c r="BG1145" i="3"/>
  <c r="BF1145" i="3"/>
  <c r="T1145" i="3"/>
  <c r="R1145" i="3"/>
  <c r="P1145" i="3"/>
  <c r="BI1127" i="3"/>
  <c r="BH1127" i="3"/>
  <c r="BG1127" i="3"/>
  <c r="BF1127" i="3"/>
  <c r="T1127" i="3"/>
  <c r="R1127" i="3"/>
  <c r="P1127" i="3"/>
  <c r="BI1121" i="3"/>
  <c r="BH1121" i="3"/>
  <c r="BG1121" i="3"/>
  <c r="BF1121" i="3"/>
  <c r="T1121" i="3"/>
  <c r="T1120" i="3" s="1"/>
  <c r="R1121" i="3"/>
  <c r="R1120" i="3"/>
  <c r="P1121" i="3"/>
  <c r="P1120" i="3" s="1"/>
  <c r="BI1117" i="3"/>
  <c r="BH1117" i="3"/>
  <c r="BG1117" i="3"/>
  <c r="BF1117" i="3"/>
  <c r="T1117" i="3"/>
  <c r="R1117" i="3"/>
  <c r="P1117" i="3"/>
  <c r="BI1114" i="3"/>
  <c r="BH1114" i="3"/>
  <c r="BG1114" i="3"/>
  <c r="BF1114" i="3"/>
  <c r="T1114" i="3"/>
  <c r="R1114" i="3"/>
  <c r="P1114" i="3"/>
  <c r="BI1110" i="3"/>
  <c r="BH1110" i="3"/>
  <c r="BG1110" i="3"/>
  <c r="BF1110" i="3"/>
  <c r="T1110" i="3"/>
  <c r="R1110" i="3"/>
  <c r="P1110" i="3"/>
  <c r="BI1105" i="3"/>
  <c r="BH1105" i="3"/>
  <c r="BG1105" i="3"/>
  <c r="BF1105" i="3"/>
  <c r="T1105" i="3"/>
  <c r="R1105" i="3"/>
  <c r="P1105" i="3"/>
  <c r="BI1101" i="3"/>
  <c r="BH1101" i="3"/>
  <c r="BG1101" i="3"/>
  <c r="BF1101" i="3"/>
  <c r="T1101" i="3"/>
  <c r="R1101" i="3"/>
  <c r="P1101" i="3"/>
  <c r="BI1096" i="3"/>
  <c r="BH1096" i="3"/>
  <c r="BG1096" i="3"/>
  <c r="BF1096" i="3"/>
  <c r="T1096" i="3"/>
  <c r="R1096" i="3"/>
  <c r="P1096" i="3"/>
  <c r="BI1090" i="3"/>
  <c r="BH1090" i="3"/>
  <c r="BG1090" i="3"/>
  <c r="BF1090" i="3"/>
  <c r="T1090" i="3"/>
  <c r="R1090" i="3"/>
  <c r="P1090" i="3"/>
  <c r="BI1084" i="3"/>
  <c r="BH1084" i="3"/>
  <c r="BG1084" i="3"/>
  <c r="BF1084" i="3"/>
  <c r="T1084" i="3"/>
  <c r="R1084" i="3"/>
  <c r="P1084" i="3"/>
  <c r="BI1078" i="3"/>
  <c r="BH1078" i="3"/>
  <c r="BG1078" i="3"/>
  <c r="BF1078" i="3"/>
  <c r="T1078" i="3"/>
  <c r="R1078" i="3"/>
  <c r="P1078" i="3"/>
  <c r="BI1072" i="3"/>
  <c r="BH1072" i="3"/>
  <c r="BG1072" i="3"/>
  <c r="BF1072" i="3"/>
  <c r="T1072" i="3"/>
  <c r="R1072" i="3"/>
  <c r="P1072" i="3"/>
  <c r="BI1068" i="3"/>
  <c r="BH1068" i="3"/>
  <c r="BG1068" i="3"/>
  <c r="BF1068" i="3"/>
  <c r="T1068" i="3"/>
  <c r="R1068" i="3"/>
  <c r="P1068" i="3"/>
  <c r="BI1063" i="3"/>
  <c r="BH1063" i="3"/>
  <c r="BG1063" i="3"/>
  <c r="BF1063" i="3"/>
  <c r="T1063" i="3"/>
  <c r="R1063" i="3"/>
  <c r="P1063" i="3"/>
  <c r="BI1058" i="3"/>
  <c r="BH1058" i="3"/>
  <c r="BG1058" i="3"/>
  <c r="BF1058" i="3"/>
  <c r="T1058" i="3"/>
  <c r="R1058" i="3"/>
  <c r="P1058" i="3"/>
  <c r="BI1053" i="3"/>
  <c r="BH1053" i="3"/>
  <c r="BG1053" i="3"/>
  <c r="BF1053" i="3"/>
  <c r="T1053" i="3"/>
  <c r="R1053" i="3"/>
  <c r="P1053" i="3"/>
  <c r="BI1047" i="3"/>
  <c r="BH1047" i="3"/>
  <c r="BG1047" i="3"/>
  <c r="BF1047" i="3"/>
  <c r="T1047" i="3"/>
  <c r="R1047" i="3"/>
  <c r="P1047" i="3"/>
  <c r="BI1042" i="3"/>
  <c r="BH1042" i="3"/>
  <c r="BG1042" i="3"/>
  <c r="BF1042" i="3"/>
  <c r="T1042" i="3"/>
  <c r="R1042" i="3"/>
  <c r="P1042" i="3"/>
  <c r="BI1036" i="3"/>
  <c r="BH1036" i="3"/>
  <c r="BG1036" i="3"/>
  <c r="BF1036" i="3"/>
  <c r="T1036" i="3"/>
  <c r="R1036" i="3"/>
  <c r="P1036" i="3"/>
  <c r="BI1031" i="3"/>
  <c r="BH1031" i="3"/>
  <c r="BG1031" i="3"/>
  <c r="BF1031" i="3"/>
  <c r="T1031" i="3"/>
  <c r="R1031" i="3"/>
  <c r="P1031" i="3"/>
  <c r="BI1026" i="3"/>
  <c r="BH1026" i="3"/>
  <c r="BG1026" i="3"/>
  <c r="BF1026" i="3"/>
  <c r="T1026" i="3"/>
  <c r="R1026" i="3"/>
  <c r="P1026" i="3"/>
  <c r="BI1021" i="3"/>
  <c r="BH1021" i="3"/>
  <c r="BG1021" i="3"/>
  <c r="BF1021" i="3"/>
  <c r="T1021" i="3"/>
  <c r="T1020" i="3"/>
  <c r="R1021" i="3"/>
  <c r="R1020" i="3" s="1"/>
  <c r="P1021" i="3"/>
  <c r="P1020" i="3" s="1"/>
  <c r="BI1015" i="3"/>
  <c r="BH1015" i="3"/>
  <c r="BG1015" i="3"/>
  <c r="BF1015" i="3"/>
  <c r="T1015" i="3"/>
  <c r="R1015" i="3"/>
  <c r="P1015" i="3"/>
  <c r="BI1009" i="3"/>
  <c r="BH1009" i="3"/>
  <c r="BG1009" i="3"/>
  <c r="BF1009" i="3"/>
  <c r="T1009" i="3"/>
  <c r="R1009" i="3"/>
  <c r="P1009" i="3"/>
  <c r="BI1001" i="3"/>
  <c r="BH1001" i="3"/>
  <c r="BG1001" i="3"/>
  <c r="BF1001" i="3"/>
  <c r="T1001" i="3"/>
  <c r="R1001" i="3"/>
  <c r="P1001" i="3"/>
  <c r="BI993" i="3"/>
  <c r="BH993" i="3"/>
  <c r="BG993" i="3"/>
  <c r="BF993" i="3"/>
  <c r="T993" i="3"/>
  <c r="R993" i="3"/>
  <c r="P993" i="3"/>
  <c r="BI988" i="3"/>
  <c r="BH988" i="3"/>
  <c r="BG988" i="3"/>
  <c r="BF988" i="3"/>
  <c r="T988" i="3"/>
  <c r="R988" i="3"/>
  <c r="P988" i="3"/>
  <c r="BI982" i="3"/>
  <c r="BH982" i="3"/>
  <c r="BG982" i="3"/>
  <c r="BF982" i="3"/>
  <c r="T982" i="3"/>
  <c r="R982" i="3"/>
  <c r="P982" i="3"/>
  <c r="BI976" i="3"/>
  <c r="BH976" i="3"/>
  <c r="BG976" i="3"/>
  <c r="BF976" i="3"/>
  <c r="T976" i="3"/>
  <c r="R976" i="3"/>
  <c r="P976" i="3"/>
  <c r="BI966" i="3"/>
  <c r="BH966" i="3"/>
  <c r="BG966" i="3"/>
  <c r="BF966" i="3"/>
  <c r="T966" i="3"/>
  <c r="R966" i="3"/>
  <c r="P966" i="3"/>
  <c r="BI963" i="3"/>
  <c r="BH963" i="3"/>
  <c r="BG963" i="3"/>
  <c r="BF963" i="3"/>
  <c r="T963" i="3"/>
  <c r="R963" i="3"/>
  <c r="P963" i="3"/>
  <c r="BI957" i="3"/>
  <c r="BH957" i="3"/>
  <c r="BG957" i="3"/>
  <c r="BF957" i="3"/>
  <c r="T957" i="3"/>
  <c r="R957" i="3"/>
  <c r="P957" i="3"/>
  <c r="BI954" i="3"/>
  <c r="BH954" i="3"/>
  <c r="BG954" i="3"/>
  <c r="BF954" i="3"/>
  <c r="T954" i="3"/>
  <c r="R954" i="3"/>
  <c r="P954" i="3"/>
  <c r="BI944" i="3"/>
  <c r="BH944" i="3"/>
  <c r="BG944" i="3"/>
  <c r="BF944" i="3"/>
  <c r="T944" i="3"/>
  <c r="R944" i="3"/>
  <c r="P944" i="3"/>
  <c r="BI928" i="3"/>
  <c r="BH928" i="3"/>
  <c r="BG928" i="3"/>
  <c r="BF928" i="3"/>
  <c r="T928" i="3"/>
  <c r="R928" i="3"/>
  <c r="P928" i="3"/>
  <c r="BI919" i="3"/>
  <c r="BH919" i="3"/>
  <c r="BG919" i="3"/>
  <c r="BF919" i="3"/>
  <c r="T919" i="3"/>
  <c r="R919" i="3"/>
  <c r="P919" i="3"/>
  <c r="BI903" i="3"/>
  <c r="BH903" i="3"/>
  <c r="BG903" i="3"/>
  <c r="BF903" i="3"/>
  <c r="T903" i="3"/>
  <c r="R903" i="3"/>
  <c r="P903" i="3"/>
  <c r="BI887" i="3"/>
  <c r="BH887" i="3"/>
  <c r="BG887" i="3"/>
  <c r="BF887" i="3"/>
  <c r="T887" i="3"/>
  <c r="R887" i="3"/>
  <c r="P887" i="3"/>
  <c r="BI881" i="3"/>
  <c r="BH881" i="3"/>
  <c r="BG881" i="3"/>
  <c r="BF881" i="3"/>
  <c r="T881" i="3"/>
  <c r="R881" i="3"/>
  <c r="P881" i="3"/>
  <c r="BI874" i="3"/>
  <c r="BH874" i="3"/>
  <c r="BG874" i="3"/>
  <c r="BF874" i="3"/>
  <c r="T874" i="3"/>
  <c r="R874" i="3"/>
  <c r="P874" i="3"/>
  <c r="BI860" i="3"/>
  <c r="BH860" i="3"/>
  <c r="BG860" i="3"/>
  <c r="BF860" i="3"/>
  <c r="T860" i="3"/>
  <c r="R860" i="3"/>
  <c r="P860" i="3"/>
  <c r="BI846" i="3"/>
  <c r="BH846" i="3"/>
  <c r="BG846" i="3"/>
  <c r="BF846" i="3"/>
  <c r="T846" i="3"/>
  <c r="R846" i="3"/>
  <c r="P846" i="3"/>
  <c r="BI829" i="3"/>
  <c r="BH829" i="3"/>
  <c r="BG829" i="3"/>
  <c r="BF829" i="3"/>
  <c r="T829" i="3"/>
  <c r="R829" i="3"/>
  <c r="P829" i="3"/>
  <c r="BI824" i="3"/>
  <c r="BH824" i="3"/>
  <c r="BG824" i="3"/>
  <c r="BF824" i="3"/>
  <c r="T824" i="3"/>
  <c r="R824" i="3"/>
  <c r="P824" i="3"/>
  <c r="BI818" i="3"/>
  <c r="BH818" i="3"/>
  <c r="BG818" i="3"/>
  <c r="BF818" i="3"/>
  <c r="T818" i="3"/>
  <c r="R818" i="3"/>
  <c r="P818" i="3"/>
  <c r="BI813" i="3"/>
  <c r="BH813" i="3"/>
  <c r="BG813" i="3"/>
  <c r="BF813" i="3"/>
  <c r="T813" i="3"/>
  <c r="R813" i="3"/>
  <c r="P813" i="3"/>
  <c r="BI807" i="3"/>
  <c r="BH807" i="3"/>
  <c r="BG807" i="3"/>
  <c r="BF807" i="3"/>
  <c r="T807" i="3"/>
  <c r="R807" i="3"/>
  <c r="P807" i="3"/>
  <c r="BI801" i="3"/>
  <c r="BH801" i="3"/>
  <c r="BG801" i="3"/>
  <c r="BF801" i="3"/>
  <c r="T801" i="3"/>
  <c r="R801" i="3"/>
  <c r="P801" i="3"/>
  <c r="BI796" i="3"/>
  <c r="BH796" i="3"/>
  <c r="BG796" i="3"/>
  <c r="BF796" i="3"/>
  <c r="T796" i="3"/>
  <c r="R796" i="3"/>
  <c r="P796" i="3"/>
  <c r="BI790" i="3"/>
  <c r="BH790" i="3"/>
  <c r="BG790" i="3"/>
  <c r="BF790" i="3"/>
  <c r="T790" i="3"/>
  <c r="R790" i="3"/>
  <c r="P790" i="3"/>
  <c r="BI769" i="3"/>
  <c r="BH769" i="3"/>
  <c r="BG769" i="3"/>
  <c r="BF769" i="3"/>
  <c r="T769" i="3"/>
  <c r="R769" i="3"/>
  <c r="P769" i="3"/>
  <c r="BI755" i="3"/>
  <c r="BH755" i="3"/>
  <c r="BG755" i="3"/>
  <c r="BF755" i="3"/>
  <c r="T755" i="3"/>
  <c r="R755" i="3"/>
  <c r="P755" i="3"/>
  <c r="BI741" i="3"/>
  <c r="BH741" i="3"/>
  <c r="BG741" i="3"/>
  <c r="BF741" i="3"/>
  <c r="T741" i="3"/>
  <c r="R741" i="3"/>
  <c r="P741" i="3"/>
  <c r="BI727" i="3"/>
  <c r="BH727" i="3"/>
  <c r="BG727" i="3"/>
  <c r="BF727" i="3"/>
  <c r="T727" i="3"/>
  <c r="R727" i="3"/>
  <c r="P727" i="3"/>
  <c r="BI713" i="3"/>
  <c r="BH713" i="3"/>
  <c r="BG713" i="3"/>
  <c r="BF713" i="3"/>
  <c r="T713" i="3"/>
  <c r="R713" i="3"/>
  <c r="P713" i="3"/>
  <c r="BI708" i="3"/>
  <c r="BH708" i="3"/>
  <c r="BG708" i="3"/>
  <c r="BF708" i="3"/>
  <c r="T708" i="3"/>
  <c r="R708" i="3"/>
  <c r="P708" i="3"/>
  <c r="BI702" i="3"/>
  <c r="BH702" i="3"/>
  <c r="BG702" i="3"/>
  <c r="BF702" i="3"/>
  <c r="T702" i="3"/>
  <c r="R702" i="3"/>
  <c r="P702" i="3"/>
  <c r="BI694" i="3"/>
  <c r="BH694" i="3"/>
  <c r="BG694" i="3"/>
  <c r="BF694" i="3"/>
  <c r="T694" i="3"/>
  <c r="R694" i="3"/>
  <c r="P694" i="3"/>
  <c r="BI688" i="3"/>
  <c r="BH688" i="3"/>
  <c r="BG688" i="3"/>
  <c r="BF688" i="3"/>
  <c r="T688" i="3"/>
  <c r="R688" i="3"/>
  <c r="P688" i="3"/>
  <c r="BI684" i="3"/>
  <c r="BH684" i="3"/>
  <c r="BG684" i="3"/>
  <c r="BF684" i="3"/>
  <c r="T684" i="3"/>
  <c r="R684" i="3"/>
  <c r="P684" i="3"/>
  <c r="BI679" i="3"/>
  <c r="BH679" i="3"/>
  <c r="BG679" i="3"/>
  <c r="BF679" i="3"/>
  <c r="T679" i="3"/>
  <c r="R679" i="3"/>
  <c r="P679" i="3"/>
  <c r="BI671" i="3"/>
  <c r="BH671" i="3"/>
  <c r="BG671" i="3"/>
  <c r="BF671" i="3"/>
  <c r="T671" i="3"/>
  <c r="R671" i="3"/>
  <c r="P671" i="3"/>
  <c r="BI666" i="3"/>
  <c r="BH666" i="3"/>
  <c r="BG666" i="3"/>
  <c r="BF666" i="3"/>
  <c r="T666" i="3"/>
  <c r="R666" i="3"/>
  <c r="P666" i="3"/>
  <c r="BI660" i="3"/>
  <c r="BH660" i="3"/>
  <c r="BG660" i="3"/>
  <c r="BF660" i="3"/>
  <c r="T660" i="3"/>
  <c r="R660" i="3"/>
  <c r="P660" i="3"/>
  <c r="BI654" i="3"/>
  <c r="BH654" i="3"/>
  <c r="BG654" i="3"/>
  <c r="BF654" i="3"/>
  <c r="T654" i="3"/>
  <c r="R654" i="3"/>
  <c r="P654" i="3"/>
  <c r="BI649" i="3"/>
  <c r="BH649" i="3"/>
  <c r="BG649" i="3"/>
  <c r="BF649" i="3"/>
  <c r="T649" i="3"/>
  <c r="R649" i="3"/>
  <c r="P649" i="3"/>
  <c r="BI643" i="3"/>
  <c r="BH643" i="3"/>
  <c r="BG643" i="3"/>
  <c r="BF643" i="3"/>
  <c r="T643" i="3"/>
  <c r="R643" i="3"/>
  <c r="P643" i="3"/>
  <c r="BI637" i="3"/>
  <c r="BH637" i="3"/>
  <c r="BG637" i="3"/>
  <c r="BF637" i="3"/>
  <c r="T637" i="3"/>
  <c r="R637" i="3"/>
  <c r="P637" i="3"/>
  <c r="BI632" i="3"/>
  <c r="BH632" i="3"/>
  <c r="BG632" i="3"/>
  <c r="BF632" i="3"/>
  <c r="T632" i="3"/>
  <c r="R632" i="3"/>
  <c r="P632" i="3"/>
  <c r="BI627" i="3"/>
  <c r="BH627" i="3"/>
  <c r="BG627" i="3"/>
  <c r="BF627" i="3"/>
  <c r="T627" i="3"/>
  <c r="R627" i="3"/>
  <c r="P627" i="3"/>
  <c r="BI621" i="3"/>
  <c r="BH621" i="3"/>
  <c r="BG621" i="3"/>
  <c r="BF621" i="3"/>
  <c r="T621" i="3"/>
  <c r="R621" i="3"/>
  <c r="P621" i="3"/>
  <c r="BI616" i="3"/>
  <c r="BH616" i="3"/>
  <c r="BG616" i="3"/>
  <c r="BF616" i="3"/>
  <c r="T616" i="3"/>
  <c r="R616" i="3"/>
  <c r="P616" i="3"/>
  <c r="BI610" i="3"/>
  <c r="BH610" i="3"/>
  <c r="BG610" i="3"/>
  <c r="BF610" i="3"/>
  <c r="T610" i="3"/>
  <c r="R610" i="3"/>
  <c r="P610" i="3"/>
  <c r="BI604" i="3"/>
  <c r="BH604" i="3"/>
  <c r="BG604" i="3"/>
  <c r="BF604" i="3"/>
  <c r="T604" i="3"/>
  <c r="R604" i="3"/>
  <c r="P604" i="3"/>
  <c r="BI599" i="3"/>
  <c r="BH599" i="3"/>
  <c r="BG599" i="3"/>
  <c r="BF599" i="3"/>
  <c r="T599" i="3"/>
  <c r="R599" i="3"/>
  <c r="P599" i="3"/>
  <c r="BI594" i="3"/>
  <c r="BH594" i="3"/>
  <c r="BG594" i="3"/>
  <c r="BF594" i="3"/>
  <c r="T594" i="3"/>
  <c r="R594" i="3"/>
  <c r="P594" i="3"/>
  <c r="BI588" i="3"/>
  <c r="BH588" i="3"/>
  <c r="BG588" i="3"/>
  <c r="BF588" i="3"/>
  <c r="T588" i="3"/>
  <c r="R588" i="3"/>
  <c r="P588" i="3"/>
  <c r="BI583" i="3"/>
  <c r="BH583" i="3"/>
  <c r="BG583" i="3"/>
  <c r="BF583" i="3"/>
  <c r="T583" i="3"/>
  <c r="R583" i="3"/>
  <c r="P583" i="3"/>
  <c r="BI575" i="3"/>
  <c r="BH575" i="3"/>
  <c r="BG575" i="3"/>
  <c r="BF575" i="3"/>
  <c r="T575" i="3"/>
  <c r="R575" i="3"/>
  <c r="P575" i="3"/>
  <c r="BI567" i="3"/>
  <c r="BH567" i="3"/>
  <c r="BG567" i="3"/>
  <c r="BF567" i="3"/>
  <c r="T567" i="3"/>
  <c r="R567" i="3"/>
  <c r="P567" i="3"/>
  <c r="BI559" i="3"/>
  <c r="BH559" i="3"/>
  <c r="BG559" i="3"/>
  <c r="BF559" i="3"/>
  <c r="T559" i="3"/>
  <c r="R559" i="3"/>
  <c r="P559" i="3"/>
  <c r="BI553" i="3"/>
  <c r="BH553" i="3"/>
  <c r="BG553" i="3"/>
  <c r="BF553" i="3"/>
  <c r="T553" i="3"/>
  <c r="R553" i="3"/>
  <c r="P553" i="3"/>
  <c r="BI546" i="3"/>
  <c r="BH546" i="3"/>
  <c r="BG546" i="3"/>
  <c r="BF546" i="3"/>
  <c r="T546" i="3"/>
  <c r="T545" i="3"/>
  <c r="R546" i="3"/>
  <c r="R545" i="3"/>
  <c r="P546" i="3"/>
  <c r="P545" i="3" s="1"/>
  <c r="BI535" i="3"/>
  <c r="BH535" i="3"/>
  <c r="BG535" i="3"/>
  <c r="BF535" i="3"/>
  <c r="T535" i="3"/>
  <c r="R535" i="3"/>
  <c r="P535" i="3"/>
  <c r="BI530" i="3"/>
  <c r="BH530" i="3"/>
  <c r="BG530" i="3"/>
  <c r="BF530" i="3"/>
  <c r="T530" i="3"/>
  <c r="R530" i="3"/>
  <c r="P530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4" i="3"/>
  <c r="BH514" i="3"/>
  <c r="BG514" i="3"/>
  <c r="BF514" i="3"/>
  <c r="T514" i="3"/>
  <c r="R514" i="3"/>
  <c r="P514" i="3"/>
  <c r="BI509" i="3"/>
  <c r="BH509" i="3"/>
  <c r="BG509" i="3"/>
  <c r="BF509" i="3"/>
  <c r="T509" i="3"/>
  <c r="R509" i="3"/>
  <c r="P509" i="3"/>
  <c r="BI504" i="3"/>
  <c r="BH504" i="3"/>
  <c r="BG504" i="3"/>
  <c r="BF504" i="3"/>
  <c r="T504" i="3"/>
  <c r="R504" i="3"/>
  <c r="P504" i="3"/>
  <c r="BI498" i="3"/>
  <c r="BH498" i="3"/>
  <c r="BG498" i="3"/>
  <c r="BF498" i="3"/>
  <c r="T498" i="3"/>
  <c r="R498" i="3"/>
  <c r="P498" i="3"/>
  <c r="BI492" i="3"/>
  <c r="BH492" i="3"/>
  <c r="BG492" i="3"/>
  <c r="BF492" i="3"/>
  <c r="T492" i="3"/>
  <c r="R492" i="3"/>
  <c r="P492" i="3"/>
  <c r="BI486" i="3"/>
  <c r="BH486" i="3"/>
  <c r="BG486" i="3"/>
  <c r="BF486" i="3"/>
  <c r="T486" i="3"/>
  <c r="R486" i="3"/>
  <c r="P486" i="3"/>
  <c r="BI480" i="3"/>
  <c r="BH480" i="3"/>
  <c r="BG480" i="3"/>
  <c r="BF480" i="3"/>
  <c r="T480" i="3"/>
  <c r="R480" i="3"/>
  <c r="P480" i="3"/>
  <c r="BI474" i="3"/>
  <c r="BH474" i="3"/>
  <c r="BG474" i="3"/>
  <c r="BF474" i="3"/>
  <c r="T474" i="3"/>
  <c r="R474" i="3"/>
  <c r="P474" i="3"/>
  <c r="BI468" i="3"/>
  <c r="BH468" i="3"/>
  <c r="BG468" i="3"/>
  <c r="BF468" i="3"/>
  <c r="T468" i="3"/>
  <c r="R468" i="3"/>
  <c r="P468" i="3"/>
  <c r="BI462" i="3"/>
  <c r="BH462" i="3"/>
  <c r="BG462" i="3"/>
  <c r="BF462" i="3"/>
  <c r="T462" i="3"/>
  <c r="R462" i="3"/>
  <c r="P462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1" i="3"/>
  <c r="BH441" i="3"/>
  <c r="BG441" i="3"/>
  <c r="BF441" i="3"/>
  <c r="T441" i="3"/>
  <c r="R441" i="3"/>
  <c r="P441" i="3"/>
  <c r="BI435" i="3"/>
  <c r="BH435" i="3"/>
  <c r="BG435" i="3"/>
  <c r="BF435" i="3"/>
  <c r="T435" i="3"/>
  <c r="R435" i="3"/>
  <c r="P435" i="3"/>
  <c r="BI428" i="3"/>
  <c r="BH428" i="3"/>
  <c r="BG428" i="3"/>
  <c r="BF428" i="3"/>
  <c r="T428" i="3"/>
  <c r="R428" i="3"/>
  <c r="P428" i="3"/>
  <c r="BI421" i="3"/>
  <c r="BH421" i="3"/>
  <c r="BG421" i="3"/>
  <c r="BF421" i="3"/>
  <c r="T421" i="3"/>
  <c r="R421" i="3"/>
  <c r="P421" i="3"/>
  <c r="BI415" i="3"/>
  <c r="BH415" i="3"/>
  <c r="BG415" i="3"/>
  <c r="BF415" i="3"/>
  <c r="T415" i="3"/>
  <c r="R415" i="3"/>
  <c r="P415" i="3"/>
  <c r="BI403" i="3"/>
  <c r="BH403" i="3"/>
  <c r="BG403" i="3"/>
  <c r="BF403" i="3"/>
  <c r="T403" i="3"/>
  <c r="R403" i="3"/>
  <c r="P403" i="3"/>
  <c r="BI397" i="3"/>
  <c r="BH397" i="3"/>
  <c r="BG397" i="3"/>
  <c r="BF397" i="3"/>
  <c r="T397" i="3"/>
  <c r="R397" i="3"/>
  <c r="P397" i="3"/>
  <c r="BI391" i="3"/>
  <c r="BH391" i="3"/>
  <c r="BG391" i="3"/>
  <c r="BF391" i="3"/>
  <c r="T391" i="3"/>
  <c r="R391" i="3"/>
  <c r="P391" i="3"/>
  <c r="BI385" i="3"/>
  <c r="BH385" i="3"/>
  <c r="BG385" i="3"/>
  <c r="BF385" i="3"/>
  <c r="T385" i="3"/>
  <c r="R385" i="3"/>
  <c r="P385" i="3"/>
  <c r="BI380" i="3"/>
  <c r="BH380" i="3"/>
  <c r="BG380" i="3"/>
  <c r="BF380" i="3"/>
  <c r="T380" i="3"/>
  <c r="R380" i="3"/>
  <c r="P380" i="3"/>
  <c r="BI372" i="3"/>
  <c r="BH372" i="3"/>
  <c r="BG372" i="3"/>
  <c r="BF372" i="3"/>
  <c r="T372" i="3"/>
  <c r="R372" i="3"/>
  <c r="P372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49" i="3"/>
  <c r="BH349" i="3"/>
  <c r="BG349" i="3"/>
  <c r="BF349" i="3"/>
  <c r="T349" i="3"/>
  <c r="R349" i="3"/>
  <c r="P349" i="3"/>
  <c r="BI342" i="3"/>
  <c r="BH342" i="3"/>
  <c r="BG342" i="3"/>
  <c r="BF342" i="3"/>
  <c r="T342" i="3"/>
  <c r="R342" i="3"/>
  <c r="P342" i="3"/>
  <c r="BI333" i="3"/>
  <c r="BH333" i="3"/>
  <c r="BG333" i="3"/>
  <c r="BF333" i="3"/>
  <c r="T333" i="3"/>
  <c r="R333" i="3"/>
  <c r="P333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299" i="3"/>
  <c r="BH299" i="3"/>
  <c r="BG299" i="3"/>
  <c r="BF299" i="3"/>
  <c r="T299" i="3"/>
  <c r="R299" i="3"/>
  <c r="P299" i="3"/>
  <c r="BI292" i="3"/>
  <c r="BH292" i="3"/>
  <c r="BG292" i="3"/>
  <c r="BF292" i="3"/>
  <c r="T292" i="3"/>
  <c r="R292" i="3"/>
  <c r="P292" i="3"/>
  <c r="BI286" i="3"/>
  <c r="BH286" i="3"/>
  <c r="BG286" i="3"/>
  <c r="BF286" i="3"/>
  <c r="T286" i="3"/>
  <c r="R286" i="3"/>
  <c r="P286" i="3"/>
  <c r="BI280" i="3"/>
  <c r="BH280" i="3"/>
  <c r="BG280" i="3"/>
  <c r="BF280" i="3"/>
  <c r="T280" i="3"/>
  <c r="R280" i="3"/>
  <c r="P280" i="3"/>
  <c r="BI275" i="3"/>
  <c r="BH275" i="3"/>
  <c r="BG275" i="3"/>
  <c r="BF275" i="3"/>
  <c r="T275" i="3"/>
  <c r="R275" i="3"/>
  <c r="P275" i="3"/>
  <c r="BI267" i="3"/>
  <c r="BH267" i="3"/>
  <c r="BG267" i="3"/>
  <c r="BF267" i="3"/>
  <c r="T267" i="3"/>
  <c r="R267" i="3"/>
  <c r="P267" i="3"/>
  <c r="BI259" i="3"/>
  <c r="BH259" i="3"/>
  <c r="BG259" i="3"/>
  <c r="BF259" i="3"/>
  <c r="T259" i="3"/>
  <c r="R259" i="3"/>
  <c r="P259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39" i="3"/>
  <c r="BH239" i="3"/>
  <c r="BG239" i="3"/>
  <c r="BF239" i="3"/>
  <c r="T239" i="3"/>
  <c r="R239" i="3"/>
  <c r="P239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1" i="3"/>
  <c r="BH221" i="3"/>
  <c r="BG221" i="3"/>
  <c r="BF221" i="3"/>
  <c r="T221" i="3"/>
  <c r="R221" i="3"/>
  <c r="P221" i="3"/>
  <c r="BI209" i="3"/>
  <c r="BH209" i="3"/>
  <c r="BG209" i="3"/>
  <c r="BF209" i="3"/>
  <c r="T209" i="3"/>
  <c r="R209" i="3"/>
  <c r="P209" i="3"/>
  <c r="BI196" i="3"/>
  <c r="BH196" i="3"/>
  <c r="BG196" i="3"/>
  <c r="BF196" i="3"/>
  <c r="T196" i="3"/>
  <c r="R196" i="3"/>
  <c r="P196" i="3"/>
  <c r="BI184" i="3"/>
  <c r="BH184" i="3"/>
  <c r="BG184" i="3"/>
  <c r="BF184" i="3"/>
  <c r="T184" i="3"/>
  <c r="R184" i="3"/>
  <c r="P184" i="3"/>
  <c r="BI177" i="3"/>
  <c r="BH177" i="3"/>
  <c r="BG177" i="3"/>
  <c r="BF177" i="3"/>
  <c r="T177" i="3"/>
  <c r="R177" i="3"/>
  <c r="P177" i="3"/>
  <c r="BI171" i="3"/>
  <c r="BH171" i="3"/>
  <c r="BG171" i="3"/>
  <c r="BF171" i="3"/>
  <c r="T171" i="3"/>
  <c r="R171" i="3"/>
  <c r="P171" i="3"/>
  <c r="BI163" i="3"/>
  <c r="BH163" i="3"/>
  <c r="BG163" i="3"/>
  <c r="BF163" i="3"/>
  <c r="T163" i="3"/>
  <c r="R163" i="3"/>
  <c r="P163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23" i="3"/>
  <c r="BH123" i="3"/>
  <c r="BG123" i="3"/>
  <c r="BF123" i="3"/>
  <c r="T123" i="3"/>
  <c r="R123" i="3"/>
  <c r="P123" i="3"/>
  <c r="BI116" i="3"/>
  <c r="BH116" i="3"/>
  <c r="BG116" i="3"/>
  <c r="BF116" i="3"/>
  <c r="T116" i="3"/>
  <c r="R116" i="3"/>
  <c r="P116" i="3"/>
  <c r="BI109" i="3"/>
  <c r="BH109" i="3"/>
  <c r="BG109" i="3"/>
  <c r="BF109" i="3"/>
  <c r="T109" i="3"/>
  <c r="R109" i="3"/>
  <c r="P109" i="3"/>
  <c r="BI103" i="3"/>
  <c r="BH103" i="3"/>
  <c r="BG103" i="3"/>
  <c r="BF103" i="3"/>
  <c r="T103" i="3"/>
  <c r="R103" i="3"/>
  <c r="P103" i="3"/>
  <c r="F96" i="3"/>
  <c r="F94" i="3"/>
  <c r="E92" i="3"/>
  <c r="F58" i="3"/>
  <c r="F56" i="3"/>
  <c r="E54" i="3"/>
  <c r="J26" i="3"/>
  <c r="E26" i="3"/>
  <c r="J59" i="3" s="1"/>
  <c r="J25" i="3"/>
  <c r="J23" i="3"/>
  <c r="E23" i="3"/>
  <c r="J96" i="3" s="1"/>
  <c r="J22" i="3"/>
  <c r="J20" i="3"/>
  <c r="E20" i="3"/>
  <c r="F97" i="3" s="1"/>
  <c r="J19" i="3"/>
  <c r="J14" i="3"/>
  <c r="J94" i="3"/>
  <c r="E7" i="3"/>
  <c r="E88" i="3" s="1"/>
  <c r="J39" i="2"/>
  <c r="J38" i="2"/>
  <c r="AY56" i="1" s="1"/>
  <c r="J37" i="2"/>
  <c r="AX56" i="1" s="1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2" i="2"/>
  <c r="BH362" i="2"/>
  <c r="BG362" i="2"/>
  <c r="BF362" i="2"/>
  <c r="T362" i="2"/>
  <c r="R362" i="2"/>
  <c r="P362" i="2"/>
  <c r="BI354" i="2"/>
  <c r="BH354" i="2"/>
  <c r="BG354" i="2"/>
  <c r="BF354" i="2"/>
  <c r="T354" i="2"/>
  <c r="R354" i="2"/>
  <c r="P354" i="2"/>
  <c r="BI347" i="2"/>
  <c r="BH347" i="2"/>
  <c r="BG347" i="2"/>
  <c r="BF347" i="2"/>
  <c r="T347" i="2"/>
  <c r="R347" i="2"/>
  <c r="P347" i="2"/>
  <c r="BI340" i="2"/>
  <c r="BH340" i="2"/>
  <c r="BG340" i="2"/>
  <c r="BF340" i="2"/>
  <c r="T340" i="2"/>
  <c r="R340" i="2"/>
  <c r="P340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13" i="2"/>
  <c r="BH213" i="2"/>
  <c r="BG213" i="2"/>
  <c r="BF213" i="2"/>
  <c r="T213" i="2"/>
  <c r="R213" i="2"/>
  <c r="P213" i="2"/>
  <c r="BI200" i="2"/>
  <c r="BH200" i="2"/>
  <c r="BG200" i="2"/>
  <c r="BF200" i="2"/>
  <c r="T200" i="2"/>
  <c r="R200" i="2"/>
  <c r="P200" i="2"/>
  <c r="BI188" i="2"/>
  <c r="BH188" i="2"/>
  <c r="BG188" i="2"/>
  <c r="BF188" i="2"/>
  <c r="T188" i="2"/>
  <c r="R188" i="2"/>
  <c r="P18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1" i="2"/>
  <c r="BH91" i="2"/>
  <c r="BG91" i="2"/>
  <c r="BF91" i="2"/>
  <c r="T91" i="2"/>
  <c r="R91" i="2"/>
  <c r="P91" i="2"/>
  <c r="F84" i="2"/>
  <c r="F82" i="2"/>
  <c r="E80" i="2"/>
  <c r="F58" i="2"/>
  <c r="F56" i="2"/>
  <c r="E54" i="2"/>
  <c r="J26" i="2"/>
  <c r="E26" i="2"/>
  <c r="J59" i="2" s="1"/>
  <c r="J25" i="2"/>
  <c r="J23" i="2"/>
  <c r="E23" i="2"/>
  <c r="J84" i="2"/>
  <c r="J22" i="2"/>
  <c r="J20" i="2"/>
  <c r="E20" i="2"/>
  <c r="F85" i="2"/>
  <c r="J19" i="2"/>
  <c r="J14" i="2"/>
  <c r="J56" i="2" s="1"/>
  <c r="E7" i="2"/>
  <c r="E76" i="2"/>
  <c r="L50" i="1"/>
  <c r="AM50" i="1"/>
  <c r="AM49" i="1"/>
  <c r="L49" i="1"/>
  <c r="AM47" i="1"/>
  <c r="L47" i="1"/>
  <c r="L45" i="1"/>
  <c r="L44" i="1"/>
  <c r="BK236" i="2"/>
  <c r="J340" i="2"/>
  <c r="BK269" i="2"/>
  <c r="BK149" i="2"/>
  <c r="J396" i="2"/>
  <c r="AS61" i="1"/>
  <c r="BK1063" i="3"/>
  <c r="BK928" i="3"/>
  <c r="J684" i="3"/>
  <c r="BK480" i="3"/>
  <c r="J286" i="3"/>
  <c r="J1156" i="3"/>
  <c r="J966" i="3"/>
  <c r="J694" i="3"/>
  <c r="J559" i="3"/>
  <c r="J421" i="3"/>
  <c r="J275" i="3"/>
  <c r="J1063" i="3"/>
  <c r="BK637" i="3"/>
  <c r="J349" i="3"/>
  <c r="BK116" i="3"/>
  <c r="BK1105" i="3"/>
  <c r="BK1015" i="3"/>
  <c r="BK919" i="3"/>
  <c r="BK790" i="3"/>
  <c r="J610" i="3"/>
  <c r="BK514" i="3"/>
  <c r="J441" i="3"/>
  <c r="BK299" i="3"/>
  <c r="J177" i="3"/>
  <c r="J127" i="4"/>
  <c r="BK123" i="4"/>
  <c r="J92" i="4"/>
  <c r="BK197" i="6"/>
  <c r="BK153" i="6"/>
  <c r="BK117" i="6"/>
  <c r="BK105" i="6"/>
  <c r="BK155" i="6"/>
  <c r="BK121" i="6"/>
  <c r="J105" i="6"/>
  <c r="J171" i="6"/>
  <c r="J135" i="6"/>
  <c r="J154" i="7"/>
  <c r="J113" i="7"/>
  <c r="J141" i="7"/>
  <c r="J125" i="7"/>
  <c r="BK156" i="8"/>
  <c r="J171" i="8"/>
  <c r="J178" i="9"/>
  <c r="J136" i="9"/>
  <c r="J176" i="9"/>
  <c r="J123" i="9"/>
  <c r="BK102" i="9"/>
  <c r="BK162" i="9"/>
  <c r="J110" i="10"/>
  <c r="BK133" i="11"/>
  <c r="J115" i="11"/>
  <c r="BK95" i="11"/>
  <c r="BK125" i="11"/>
  <c r="BK229" i="12"/>
  <c r="BK181" i="12"/>
  <c r="BK212" i="12"/>
  <c r="BK158" i="12"/>
  <c r="J212" i="12"/>
  <c r="J354" i="2"/>
  <c r="J378" i="2"/>
  <c r="BK297" i="2"/>
  <c r="J158" i="2"/>
  <c r="J96" i="2"/>
  <c r="BK311" i="2"/>
  <c r="BK378" i="2"/>
  <c r="BK257" i="2"/>
  <c r="BK188" i="2"/>
  <c r="BK117" i="2"/>
  <c r="J1015" i="3"/>
  <c r="J741" i="3"/>
  <c r="BK610" i="3"/>
  <c r="J380" i="3"/>
  <c r="J239" i="3"/>
  <c r="J1105" i="3"/>
  <c r="BK818" i="3"/>
  <c r="BK599" i="3"/>
  <c r="BK428" i="3"/>
  <c r="BK280" i="3"/>
  <c r="J103" i="3"/>
  <c r="BK954" i="3"/>
  <c r="BK649" i="3"/>
  <c r="J535" i="3"/>
  <c r="J514" i="3"/>
  <c r="J333" i="3"/>
  <c r="BK1161" i="3"/>
  <c r="J1110" i="3"/>
  <c r="BK1053" i="3"/>
  <c r="BK1026" i="3"/>
  <c r="BK957" i="3"/>
  <c r="J860" i="3"/>
  <c r="J796" i="3"/>
  <c r="BK684" i="3"/>
  <c r="J643" i="3"/>
  <c r="J575" i="3"/>
  <c r="J504" i="3"/>
  <c r="J462" i="3"/>
  <c r="J385" i="3"/>
  <c r="BK267" i="3"/>
  <c r="J196" i="3"/>
  <c r="BK109" i="3"/>
  <c r="J117" i="4"/>
  <c r="BK127" i="4"/>
  <c r="J99" i="4"/>
  <c r="J107" i="5"/>
  <c r="BK96" i="5"/>
  <c r="BK171" i="6"/>
  <c r="J131" i="6"/>
  <c r="BK115" i="6"/>
  <c r="BK190" i="6"/>
  <c r="J151" i="6"/>
  <c r="BK127" i="6"/>
  <c r="J119" i="6"/>
  <c r="J93" i="6"/>
  <c r="BK169" i="6"/>
  <c r="BK139" i="6"/>
  <c r="BK129" i="7"/>
  <c r="BK178" i="7"/>
  <c r="BK149" i="7"/>
  <c r="J169" i="7"/>
  <c r="J91" i="7"/>
  <c r="BK128" i="8"/>
  <c r="J148" i="8"/>
  <c r="BK94" i="8"/>
  <c r="J180" i="9"/>
  <c r="BK150" i="9"/>
  <c r="J111" i="9"/>
  <c r="BK174" i="9"/>
  <c r="BK160" i="9"/>
  <c r="BK94" i="9"/>
  <c r="BK134" i="9"/>
  <c r="J144" i="9"/>
  <c r="J106" i="10"/>
  <c r="BK135" i="11"/>
  <c r="J125" i="11"/>
  <c r="BK106" i="11"/>
  <c r="J98" i="11"/>
  <c r="BK131" i="11"/>
  <c r="BK119" i="11"/>
  <c r="BK98" i="11"/>
  <c r="J107" i="12"/>
  <c r="J221" i="12"/>
  <c r="BK217" i="12"/>
  <c r="BK203" i="12"/>
  <c r="BK151" i="12"/>
  <c r="BK88" i="12"/>
  <c r="J158" i="12"/>
  <c r="J241" i="2"/>
  <c r="J333" i="2"/>
  <c r="BK265" i="2"/>
  <c r="J176" i="2"/>
  <c r="J139" i="2"/>
  <c r="BK347" i="2"/>
  <c r="BK158" i="2"/>
  <c r="J406" i="2"/>
  <c r="J265" i="2"/>
  <c r="J200" i="2"/>
  <c r="BK121" i="2"/>
  <c r="BK1072" i="3"/>
  <c r="BK846" i="3"/>
  <c r="J666" i="3"/>
  <c r="BK385" i="3"/>
  <c r="BK312" i="3"/>
  <c r="BK232" i="3"/>
  <c r="J1121" i="3"/>
  <c r="BK1068" i="3"/>
  <c r="BK887" i="3"/>
  <c r="BK583" i="3"/>
  <c r="J403" i="3"/>
  <c r="BK349" i="3"/>
  <c r="BK171" i="3"/>
  <c r="J1021" i="3"/>
  <c r="J688" i="3"/>
  <c r="BK575" i="3"/>
  <c r="BK372" i="3"/>
  <c r="BK103" i="3"/>
  <c r="J1127" i="3"/>
  <c r="BK1090" i="3"/>
  <c r="BK1021" i="3"/>
  <c r="BK881" i="3"/>
  <c r="J818" i="3"/>
  <c r="BK632" i="3"/>
  <c r="J553" i="3"/>
  <c r="BK468" i="3"/>
  <c r="J428" i="3"/>
  <c r="BK342" i="3"/>
  <c r="J171" i="3"/>
  <c r="J123" i="4"/>
  <c r="J119" i="4"/>
  <c r="BK109" i="5"/>
  <c r="J103" i="5"/>
  <c r="BK188" i="6"/>
  <c r="BK119" i="6"/>
  <c r="BK178" i="6"/>
  <c r="BK151" i="6"/>
  <c r="BK145" i="6"/>
  <c r="BK99" i="6"/>
  <c r="BK106" i="7"/>
  <c r="BK160" i="7"/>
  <c r="J186" i="7"/>
  <c r="J121" i="7"/>
  <c r="J163" i="8"/>
  <c r="J132" i="8"/>
  <c r="BK180" i="8"/>
  <c r="J167" i="8"/>
  <c r="J118" i="8"/>
  <c r="J154" i="9"/>
  <c r="J120" i="9"/>
  <c r="BK172" i="9"/>
  <c r="BK136" i="9"/>
  <c r="BK106" i="9"/>
  <c r="J138" i="9"/>
  <c r="J128" i="9"/>
  <c r="BK110" i="10"/>
  <c r="J101" i="10"/>
  <c r="J410" i="2"/>
  <c r="J111" i="2"/>
  <c r="BK387" i="2"/>
  <c r="J321" i="2"/>
  <c r="J253" i="2"/>
  <c r="J213" i="2"/>
  <c r="J125" i="2"/>
  <c r="BK321" i="2"/>
  <c r="BK129" i="2"/>
  <c r="J301" i="2"/>
  <c r="J269" i="2"/>
  <c r="BK253" i="2"/>
  <c r="BK154" i="2"/>
  <c r="BK125" i="2"/>
  <c r="BK1101" i="3"/>
  <c r="BK966" i="3"/>
  <c r="J713" i="3"/>
  <c r="BK654" i="3"/>
  <c r="J546" i="3"/>
  <c r="J363" i="3"/>
  <c r="BK251" i="3"/>
  <c r="BK1182" i="3"/>
  <c r="J1090" i="3"/>
  <c r="BK1042" i="3"/>
  <c r="J928" i="3"/>
  <c r="BK604" i="3"/>
  <c r="BK504" i="3"/>
  <c r="BK441" i="3"/>
  <c r="BK380" i="3"/>
  <c r="J221" i="3"/>
  <c r="J1084" i="3"/>
  <c r="J755" i="3"/>
  <c r="J567" i="3"/>
  <c r="J498" i="3"/>
  <c r="BK292" i="3"/>
  <c r="J1166" i="3"/>
  <c r="J1096" i="3"/>
  <c r="J1047" i="3"/>
  <c r="J954" i="3"/>
  <c r="BK807" i="3"/>
  <c r="J702" i="3"/>
  <c r="J637" i="3"/>
  <c r="J588" i="3"/>
  <c r="BK492" i="3"/>
  <c r="BK452" i="3"/>
  <c r="J312" i="3"/>
  <c r="BK286" i="3"/>
  <c r="J116" i="3"/>
  <c r="BK119" i="4"/>
  <c r="J97" i="4"/>
  <c r="BK117" i="4"/>
  <c r="J96" i="5"/>
  <c r="BK91" i="5"/>
  <c r="BK143" i="6"/>
  <c r="J121" i="6"/>
  <c r="BK169" i="7"/>
  <c r="J182" i="7"/>
  <c r="BK167" i="8"/>
  <c r="BK118" i="8"/>
  <c r="J142" i="8"/>
  <c r="J109" i="8"/>
  <c r="J160" i="9"/>
  <c r="BK130" i="9"/>
  <c r="BK164" i="9"/>
  <c r="BK148" i="9"/>
  <c r="J166" i="9"/>
  <c r="BK176" i="9"/>
  <c r="BK123" i="9"/>
  <c r="BK97" i="10"/>
  <c r="BK141" i="11"/>
  <c r="J131" i="11"/>
  <c r="J119" i="11"/>
  <c r="BK104" i="11"/>
  <c r="BK137" i="11"/>
  <c r="J129" i="11"/>
  <c r="J95" i="11"/>
  <c r="J196" i="12"/>
  <c r="J88" i="12"/>
  <c r="J225" i="12"/>
  <c r="BK196" i="12"/>
  <c r="BK137" i="12"/>
  <c r="J229" i="12"/>
  <c r="BK97" i="12"/>
  <c r="J227" i="2"/>
  <c r="BK396" i="2"/>
  <c r="J328" i="2"/>
  <c r="J277" i="2"/>
  <c r="BK232" i="2"/>
  <c r="J144" i="2"/>
  <c r="J371" i="2"/>
  <c r="BK227" i="2"/>
  <c r="AS55" i="1"/>
  <c r="BK139" i="2"/>
  <c r="BK1096" i="3"/>
  <c r="J963" i="3"/>
  <c r="BK829" i="3"/>
  <c r="BK688" i="3"/>
  <c r="BK567" i="3"/>
  <c r="J320" i="3"/>
  <c r="J1182" i="3"/>
  <c r="J1145" i="3"/>
  <c r="J1053" i="3"/>
  <c r="J957" i="3"/>
  <c r="BK769" i="3"/>
  <c r="BK523" i="3"/>
  <c r="J468" i="3"/>
  <c r="J372" i="3"/>
  <c r="BK246" i="3"/>
  <c r="BK671" i="3"/>
  <c r="BK588" i="3"/>
  <c r="J358" i="3"/>
  <c r="BK228" i="3"/>
  <c r="J109" i="3"/>
  <c r="BK1121" i="3"/>
  <c r="J1101" i="3"/>
  <c r="J1042" i="3"/>
  <c r="J982" i="3"/>
  <c r="BK824" i="3"/>
  <c r="BK755" i="3"/>
  <c r="J660" i="3"/>
  <c r="J604" i="3"/>
  <c r="J518" i="3"/>
  <c r="J435" i="3"/>
  <c r="J325" i="3"/>
  <c r="BK239" i="3"/>
  <c r="BK140" i="3"/>
  <c r="J125" i="4"/>
  <c r="BK92" i="4"/>
  <c r="BK112" i="4"/>
  <c r="BK113" i="5"/>
  <c r="BK107" i="5"/>
  <c r="BK195" i="6"/>
  <c r="BK149" i="6"/>
  <c r="BK123" i="6"/>
  <c r="J103" i="6"/>
  <c r="BK165" i="6"/>
  <c r="J107" i="6"/>
  <c r="BK183" i="6"/>
  <c r="J149" i="6"/>
  <c r="J95" i="6"/>
  <c r="BK141" i="7"/>
  <c r="BK99" i="7"/>
  <c r="BK117" i="7"/>
  <c r="BK145" i="7"/>
  <c r="J160" i="8"/>
  <c r="J103" i="8"/>
  <c r="BK160" i="8"/>
  <c r="J115" i="8"/>
  <c r="J174" i="9"/>
  <c r="J140" i="9"/>
  <c r="J99" i="9"/>
  <c r="BK166" i="9"/>
  <c r="J152" i="9"/>
  <c r="BK132" i="9"/>
  <c r="BK120" i="9"/>
  <c r="BK99" i="9"/>
  <c r="BK115" i="9"/>
  <c r="J94" i="10"/>
  <c r="J143" i="11"/>
  <c r="J133" i="11"/>
  <c r="J122" i="11"/>
  <c r="J104" i="11"/>
  <c r="J141" i="11"/>
  <c r="BK127" i="11"/>
  <c r="J203" i="12"/>
  <c r="J126" i="12"/>
  <c r="J188" i="12"/>
  <c r="J118" i="12"/>
  <c r="BK188" i="12"/>
  <c r="BK132" i="12"/>
  <c r="BK175" i="12"/>
  <c r="BK362" i="2"/>
  <c r="BK91" i="2"/>
  <c r="J362" i="2"/>
  <c r="J246" i="2"/>
  <c r="J154" i="2"/>
  <c r="J121" i="2"/>
  <c r="J261" i="2"/>
  <c r="BK410" i="2"/>
  <c r="BK306" i="2"/>
  <c r="BK293" i="2"/>
  <c r="BK172" i="2"/>
  <c r="BK1110" i="3"/>
  <c r="BK944" i="3"/>
  <c r="J708" i="3"/>
  <c r="BK553" i="3"/>
  <c r="BK333" i="3"/>
  <c r="J1151" i="3"/>
  <c r="BK1114" i="3"/>
  <c r="J988" i="3"/>
  <c r="J727" i="3"/>
  <c r="BK486" i="3"/>
  <c r="J452" i="3"/>
  <c r="J259" i="3"/>
  <c r="BK123" i="3"/>
  <c r="BK796" i="3"/>
  <c r="J627" i="3"/>
  <c r="J523" i="3"/>
  <c r="J1161" i="3"/>
  <c r="BK1036" i="3"/>
  <c r="J976" i="3"/>
  <c r="J846" i="3"/>
  <c r="J769" i="3"/>
  <c r="J649" i="3"/>
  <c r="J599" i="3"/>
  <c r="J530" i="3"/>
  <c r="J391" i="3"/>
  <c r="BK209" i="3"/>
  <c r="J123" i="3"/>
  <c r="J112" i="4"/>
  <c r="J131" i="4"/>
  <c r="J108" i="4"/>
  <c r="J197" i="6"/>
  <c r="BK125" i="6"/>
  <c r="BK113" i="6"/>
  <c r="J153" i="6"/>
  <c r="J145" i="6"/>
  <c r="J111" i="6"/>
  <c r="J167" i="6"/>
  <c r="J149" i="7"/>
  <c r="BK121" i="7"/>
  <c r="J174" i="7"/>
  <c r="BK113" i="7"/>
  <c r="J160" i="7"/>
  <c r="BK171" i="8"/>
  <c r="J137" i="8"/>
  <c r="BK109" i="8"/>
  <c r="BK184" i="9"/>
  <c r="J162" i="9"/>
  <c r="J132" i="9"/>
  <c r="J102" i="9"/>
  <c r="BK156" i="9"/>
  <c r="J96" i="9"/>
  <c r="J182" i="9"/>
  <c r="J164" i="9"/>
  <c r="J94" i="9"/>
  <c r="BK106" i="10"/>
  <c r="BK328" i="2"/>
  <c r="BK371" i="2"/>
  <c r="J281" i="2"/>
  <c r="J163" i="2"/>
  <c r="BK101" i="2"/>
  <c r="BK213" i="2"/>
  <c r="BK333" i="2"/>
  <c r="BK277" i="2"/>
  <c r="BK176" i="2"/>
  <c r="BK106" i="2"/>
  <c r="J1026" i="3"/>
  <c r="J824" i="3"/>
  <c r="J632" i="3"/>
  <c r="BK403" i="3"/>
  <c r="J209" i="3"/>
  <c r="BK1127" i="3"/>
  <c r="BK993" i="3"/>
  <c r="BK860" i="3"/>
  <c r="J594" i="3"/>
  <c r="BK462" i="3"/>
  <c r="J342" i="3"/>
  <c r="J140" i="3"/>
  <c r="J807" i="3"/>
  <c r="J679" i="3"/>
  <c r="BK518" i="3"/>
  <c r="J232" i="3"/>
  <c r="BK1117" i="3"/>
  <c r="BK1031" i="3"/>
  <c r="BK963" i="3"/>
  <c r="J829" i="3"/>
  <c r="BK727" i="3"/>
  <c r="BK679" i="3"/>
  <c r="BK535" i="3"/>
  <c r="J480" i="3"/>
  <c r="BK363" i="3"/>
  <c r="J251" i="3"/>
  <c r="BK146" i="3"/>
  <c r="BK108" i="4"/>
  <c r="BK104" i="4"/>
  <c r="BK103" i="5"/>
  <c r="J190" i="6"/>
  <c r="J127" i="6"/>
  <c r="J109" i="6"/>
  <c r="J188" i="6"/>
  <c r="BK161" i="6"/>
  <c r="BK147" i="6"/>
  <c r="J115" i="6"/>
  <c r="BK95" i="6"/>
  <c r="J165" i="6"/>
  <c r="J147" i="6"/>
  <c r="J178" i="7"/>
  <c r="BK125" i="7"/>
  <c r="BK182" i="7"/>
  <c r="J129" i="7"/>
  <c r="BK154" i="7"/>
  <c r="BK175" i="8"/>
  <c r="J94" i="8"/>
  <c r="J128" i="8"/>
  <c r="J172" i="9"/>
  <c r="BK144" i="9"/>
  <c r="J106" i="9"/>
  <c r="J170" i="9"/>
  <c r="BK138" i="9"/>
  <c r="J142" i="9"/>
  <c r="BK146" i="9"/>
  <c r="J97" i="10"/>
  <c r="J137" i="11"/>
  <c r="J127" i="11"/>
  <c r="BK108" i="11"/>
  <c r="BK143" i="11"/>
  <c r="J102" i="11"/>
  <c r="J135" i="11"/>
  <c r="J132" i="12"/>
  <c r="BK225" i="12"/>
  <c r="J151" i="12"/>
  <c r="J208" i="12"/>
  <c r="BK126" i="12"/>
  <c r="J167" i="12"/>
  <c r="BK261" i="2"/>
  <c r="BK406" i="2"/>
  <c r="BK354" i="2"/>
  <c r="J257" i="2"/>
  <c r="J188" i="2"/>
  <c r="BK134" i="2"/>
  <c r="BK340" i="2"/>
  <c r="J172" i="2"/>
  <c r="J316" i="2"/>
  <c r="J285" i="2"/>
  <c r="BK246" i="2"/>
  <c r="BK163" i="2"/>
  <c r="BK1145" i="3"/>
  <c r="J881" i="3"/>
  <c r="BK643" i="3"/>
  <c r="BK530" i="3"/>
  <c r="BK275" i="3"/>
  <c r="BK1166" i="3"/>
  <c r="J1072" i="3"/>
  <c r="J903" i="3"/>
  <c r="BK660" i="3"/>
  <c r="BK447" i="3"/>
  <c r="J307" i="3"/>
  <c r="BK163" i="3"/>
  <c r="BK982" i="3"/>
  <c r="J790" i="3"/>
  <c r="BK621" i="3"/>
  <c r="J397" i="3"/>
  <c r="J280" i="3"/>
  <c r="J152" i="3"/>
  <c r="BK1151" i="3"/>
  <c r="BK1084" i="3"/>
  <c r="J1009" i="3"/>
  <c r="J887" i="3"/>
  <c r="J813" i="3"/>
  <c r="BK708" i="3"/>
  <c r="J621" i="3"/>
  <c r="BK546" i="3"/>
  <c r="J486" i="3"/>
  <c r="BK397" i="3"/>
  <c r="J292" i="3"/>
  <c r="BK152" i="3"/>
  <c r="J129" i="4"/>
  <c r="J104" i="4"/>
  <c r="BK121" i="4"/>
  <c r="J113" i="5"/>
  <c r="J91" i="5"/>
  <c r="J163" i="6"/>
  <c r="BK107" i="6"/>
  <c r="J183" i="6"/>
  <c r="J157" i="6"/>
  <c r="J143" i="6"/>
  <c r="BK103" i="6"/>
  <c r="J161" i="6"/>
  <c r="J123" i="6"/>
  <c r="BK174" i="7"/>
  <c r="J117" i="7"/>
  <c r="BK164" i="7"/>
  <c r="BK95" i="7"/>
  <c r="BK142" i="8"/>
  <c r="J175" i="8"/>
  <c r="BK106" i="8"/>
  <c r="BK158" i="9"/>
  <c r="J134" i="9"/>
  <c r="BK180" i="9"/>
  <c r="J104" i="9"/>
  <c r="J156" i="9"/>
  <c r="J150" i="9"/>
  <c r="BK96" i="9"/>
  <c r="BK94" i="10"/>
  <c r="BK129" i="11"/>
  <c r="BK115" i="11"/>
  <c r="J147" i="11"/>
  <c r="J106" i="11"/>
  <c r="J139" i="11"/>
  <c r="BK144" i="12"/>
  <c r="BK221" i="12"/>
  <c r="J175" i="12"/>
  <c r="BK167" i="12"/>
  <c r="BK107" i="12"/>
  <c r="BK285" i="2"/>
  <c r="J391" i="2"/>
  <c r="BK289" i="2"/>
  <c r="BK200" i="2"/>
  <c r="J91" i="2"/>
  <c r="BK96" i="2"/>
  <c r="J347" i="2"/>
  <c r="BK281" i="2"/>
  <c r="J249" i="2"/>
  <c r="J149" i="2"/>
  <c r="J993" i="3"/>
  <c r="J492" i="3"/>
  <c r="J267" i="3"/>
  <c r="J1176" i="3"/>
  <c r="BK1009" i="3"/>
  <c r="BK813" i="3"/>
  <c r="J509" i="3"/>
  <c r="J299" i="3"/>
  <c r="J146" i="3"/>
  <c r="BK903" i="3"/>
  <c r="BK666" i="3"/>
  <c r="J474" i="3"/>
  <c r="J246" i="3"/>
  <c r="BK221" i="3"/>
  <c r="J1058" i="3"/>
  <c r="BK1001" i="3"/>
  <c r="J801" i="3"/>
  <c r="BK694" i="3"/>
  <c r="J583" i="3"/>
  <c r="BK509" i="3"/>
  <c r="BK259" i="3"/>
  <c r="BK131" i="4"/>
  <c r="BK99" i="4"/>
  <c r="BK125" i="4"/>
  <c r="J109" i="5"/>
  <c r="J99" i="5"/>
  <c r="BK135" i="6"/>
  <c r="BK163" i="6"/>
  <c r="J125" i="6"/>
  <c r="J99" i="6"/>
  <c r="J164" i="7"/>
  <c r="BK186" i="7"/>
  <c r="J133" i="7"/>
  <c r="J106" i="7"/>
  <c r="J180" i="8"/>
  <c r="BK148" i="8"/>
  <c r="BK115" i="8"/>
  <c r="J156" i="8"/>
  <c r="BK170" i="9"/>
  <c r="J146" i="9"/>
  <c r="J184" i="9"/>
  <c r="BK142" i="9"/>
  <c r="BK128" i="9"/>
  <c r="BK111" i="9"/>
  <c r="BK101" i="10"/>
  <c r="J273" i="2"/>
  <c r="J402" i="2"/>
  <c r="BK301" i="2"/>
  <c r="J236" i="2"/>
  <c r="BK111" i="2"/>
  <c r="J293" i="2"/>
  <c r="BK391" i="2"/>
  <c r="J289" i="2"/>
  <c r="BK241" i="2"/>
  <c r="BK144" i="2"/>
  <c r="J1036" i="3"/>
  <c r="J874" i="3"/>
  <c r="BK594" i="3"/>
  <c r="BK325" i="3"/>
  <c r="BK1176" i="3"/>
  <c r="BK1058" i="3"/>
  <c r="BK801" i="3"/>
  <c r="BK474" i="3"/>
  <c r="BK358" i="3"/>
  <c r="J184" i="3"/>
  <c r="BK976" i="3"/>
  <c r="BK616" i="3"/>
  <c r="BK391" i="3"/>
  <c r="BK177" i="3"/>
  <c r="BK1156" i="3"/>
  <c r="BK1078" i="3"/>
  <c r="BK988" i="3"/>
  <c r="BK874" i="3"/>
  <c r="J654" i="3"/>
  <c r="BK559" i="3"/>
  <c r="BK415" i="3"/>
  <c r="J228" i="3"/>
  <c r="J121" i="4"/>
  <c r="BK129" i="4"/>
  <c r="BK99" i="5"/>
  <c r="BK167" i="6"/>
  <c r="BK93" i="6"/>
  <c r="J169" i="6"/>
  <c r="J139" i="6"/>
  <c r="BK109" i="6"/>
  <c r="J195" i="6"/>
  <c r="J155" i="6"/>
  <c r="BK111" i="6"/>
  <c r="BK137" i="7"/>
  <c r="J95" i="7"/>
  <c r="J99" i="7"/>
  <c r="BK91" i="7"/>
  <c r="BK137" i="8"/>
  <c r="BK163" i="8"/>
  <c r="J106" i="8"/>
  <c r="BK152" i="9"/>
  <c r="BK182" i="9"/>
  <c r="BK154" i="9"/>
  <c r="J115" i="9"/>
  <c r="J130" i="9"/>
  <c r="BK104" i="9"/>
  <c r="BK147" i="11"/>
  <c r="BK122" i="11"/>
  <c r="BK102" i="11"/>
  <c r="J113" i="11"/>
  <c r="BK118" i="12"/>
  <c r="BK208" i="12"/>
  <c r="J137" i="12"/>
  <c r="J181" i="12"/>
  <c r="J97" i="12"/>
  <c r="J387" i="2"/>
  <c r="J106" i="2"/>
  <c r="J311" i="2"/>
  <c r="BK249" i="2"/>
  <c r="J117" i="2"/>
  <c r="J101" i="2"/>
  <c r="J297" i="2"/>
  <c r="BK273" i="2"/>
  <c r="J232" i="2"/>
  <c r="J129" i="2"/>
  <c r="BK1047" i="3"/>
  <c r="J919" i="3"/>
  <c r="J671" i="3"/>
  <c r="BK421" i="3"/>
  <c r="BK184" i="3"/>
  <c r="J1117" i="3"/>
  <c r="J1001" i="3"/>
  <c r="BK702" i="3"/>
  <c r="BK498" i="3"/>
  <c r="J415" i="3"/>
  <c r="BK196" i="3"/>
  <c r="J1068" i="3"/>
  <c r="BK741" i="3"/>
  <c r="J113" i="6"/>
  <c r="J137" i="7"/>
  <c r="BK132" i="8"/>
  <c r="J168" i="9"/>
  <c r="BK140" i="9"/>
  <c r="BK168" i="9"/>
  <c r="BK139" i="11"/>
  <c r="BK113" i="11"/>
  <c r="J108" i="11"/>
  <c r="J144" i="12"/>
  <c r="J217" i="12"/>
  <c r="J134" i="2"/>
  <c r="J306" i="2"/>
  <c r="BK316" i="2"/>
  <c r="BK402" i="2"/>
  <c r="J1031" i="3"/>
  <c r="J616" i="3"/>
  <c r="J163" i="3"/>
  <c r="BK627" i="3"/>
  <c r="BK435" i="3"/>
  <c r="J1078" i="3"/>
  <c r="BK320" i="3"/>
  <c r="J1114" i="3"/>
  <c r="J944" i="3"/>
  <c r="BK713" i="3"/>
  <c r="J447" i="3"/>
  <c r="BK307" i="3"/>
  <c r="BK97" i="4"/>
  <c r="BK157" i="6"/>
  <c r="J178" i="6"/>
  <c r="J117" i="6"/>
  <c r="BK131" i="6"/>
  <c r="BK133" i="7"/>
  <c r="J145" i="7"/>
  <c r="BK103" i="8"/>
  <c r="BK178" i="9"/>
  <c r="J158" i="9"/>
  <c r="J148" i="9"/>
  <c r="T117" i="11" l="1"/>
  <c r="T92" i="10"/>
  <c r="P141" i="8"/>
  <c r="T150" i="12"/>
  <c r="T141" i="8"/>
  <c r="R150" i="12"/>
  <c r="R141" i="8"/>
  <c r="P150" i="12"/>
  <c r="T90" i="2"/>
  <c r="T89" i="2" s="1"/>
  <c r="T88" i="2" s="1"/>
  <c r="T315" i="2"/>
  <c r="BK102" i="3"/>
  <c r="J102" i="3"/>
  <c r="J65" i="3"/>
  <c r="P102" i="3"/>
  <c r="BK238" i="3"/>
  <c r="J238" i="3" s="1"/>
  <c r="J66" i="3" s="1"/>
  <c r="T238" i="3"/>
  <c r="P285" i="3"/>
  <c r="BK341" i="3"/>
  <c r="J341" i="3"/>
  <c r="J68" i="3" s="1"/>
  <c r="T341" i="3"/>
  <c r="BK552" i="3"/>
  <c r="J552" i="3" s="1"/>
  <c r="J72" i="3" s="1"/>
  <c r="P552" i="3"/>
  <c r="BK953" i="3"/>
  <c r="J953" i="3"/>
  <c r="J73" i="3"/>
  <c r="P953" i="3"/>
  <c r="BK1025" i="3"/>
  <c r="P1025" i="3"/>
  <c r="BK1126" i="3"/>
  <c r="J1126" i="3" s="1"/>
  <c r="J78" i="3" s="1"/>
  <c r="T1126" i="3"/>
  <c r="BK91" i="4"/>
  <c r="J91" i="4"/>
  <c r="J65" i="4" s="1"/>
  <c r="P91" i="4"/>
  <c r="P90" i="4"/>
  <c r="BK116" i="4"/>
  <c r="J116" i="4" s="1"/>
  <c r="J67" i="4" s="1"/>
  <c r="P116" i="4"/>
  <c r="P103" i="4" s="1"/>
  <c r="BK90" i="5"/>
  <c r="J90" i="5" s="1"/>
  <c r="J65" i="5" s="1"/>
  <c r="T90" i="5"/>
  <c r="T89" i="5" s="1"/>
  <c r="R98" i="5"/>
  <c r="R92" i="6"/>
  <c r="R91" i="6"/>
  <c r="P177" i="6"/>
  <c r="P176" i="6"/>
  <c r="BK194" i="6"/>
  <c r="J194" i="6" s="1"/>
  <c r="J68" i="6" s="1"/>
  <c r="R194" i="6"/>
  <c r="T90" i="7"/>
  <c r="T89" i="7"/>
  <c r="T88" i="7" s="1"/>
  <c r="T159" i="7"/>
  <c r="BK93" i="8"/>
  <c r="R93" i="8"/>
  <c r="P155" i="8"/>
  <c r="T155" i="8"/>
  <c r="BK93" i="9"/>
  <c r="BK92" i="9" s="1"/>
  <c r="J92" i="9" s="1"/>
  <c r="J64" i="9" s="1"/>
  <c r="R93" i="9"/>
  <c r="R92" i="9"/>
  <c r="T127" i="9"/>
  <c r="P105" i="10"/>
  <c r="P91" i="10"/>
  <c r="AU65" i="1"/>
  <c r="BK112" i="11"/>
  <c r="J112" i="11"/>
  <c r="J66" i="11" s="1"/>
  <c r="T124" i="11"/>
  <c r="R102" i="3"/>
  <c r="P238" i="3"/>
  <c r="BK285" i="3"/>
  <c r="J285" i="3"/>
  <c r="J67" i="3" s="1"/>
  <c r="T285" i="3"/>
  <c r="P341" i="3"/>
  <c r="BK461" i="3"/>
  <c r="J461" i="3" s="1"/>
  <c r="J69" i="3" s="1"/>
  <c r="T461" i="3"/>
  <c r="P529" i="3"/>
  <c r="R529" i="3"/>
  <c r="R552" i="3"/>
  <c r="T953" i="3"/>
  <c r="T1025" i="3"/>
  <c r="T1024" i="3" s="1"/>
  <c r="R1126" i="3"/>
  <c r="R91" i="4"/>
  <c r="R90" i="4"/>
  <c r="R116" i="4"/>
  <c r="R103" i="4"/>
  <c r="R90" i="5"/>
  <c r="R89" i="5" s="1"/>
  <c r="R88" i="5" s="1"/>
  <c r="T98" i="5"/>
  <c r="BK92" i="6"/>
  <c r="J92" i="6"/>
  <c r="J65" i="6" s="1"/>
  <c r="R177" i="6"/>
  <c r="R176" i="6"/>
  <c r="R90" i="6"/>
  <c r="BK90" i="7"/>
  <c r="BK89" i="7"/>
  <c r="J89" i="7" s="1"/>
  <c r="J64" i="7" s="1"/>
  <c r="BK159" i="7"/>
  <c r="J159" i="7" s="1"/>
  <c r="J66" i="7" s="1"/>
  <c r="P93" i="8"/>
  <c r="P92" i="8" s="1"/>
  <c r="P91" i="8" s="1"/>
  <c r="AU63" i="1" s="1"/>
  <c r="BK155" i="8"/>
  <c r="J155" i="8"/>
  <c r="J68" i="8"/>
  <c r="T93" i="9"/>
  <c r="T92" i="9"/>
  <c r="T91" i="9" s="1"/>
  <c r="BK127" i="9"/>
  <c r="J127" i="9"/>
  <c r="J69" i="9" s="1"/>
  <c r="BK105" i="10"/>
  <c r="J105" i="10"/>
  <c r="J69" i="10" s="1"/>
  <c r="R94" i="11"/>
  <c r="P112" i="11"/>
  <c r="P124" i="11"/>
  <c r="R96" i="12"/>
  <c r="R90" i="2"/>
  <c r="R89" i="2" s="1"/>
  <c r="P315" i="2"/>
  <c r="T102" i="3"/>
  <c r="R238" i="3"/>
  <c r="R285" i="3"/>
  <c r="R341" i="3"/>
  <c r="P461" i="3"/>
  <c r="R461" i="3"/>
  <c r="BK529" i="3"/>
  <c r="J529" i="3"/>
  <c r="J70" i="3" s="1"/>
  <c r="T529" i="3"/>
  <c r="T552" i="3"/>
  <c r="R953" i="3"/>
  <c r="R1025" i="3"/>
  <c r="R1024" i="3" s="1"/>
  <c r="P1126" i="3"/>
  <c r="T91" i="4"/>
  <c r="T90" i="4" s="1"/>
  <c r="T116" i="4"/>
  <c r="T103" i="4" s="1"/>
  <c r="BK98" i="5"/>
  <c r="J98" i="5" s="1"/>
  <c r="J66" i="5" s="1"/>
  <c r="P92" i="6"/>
  <c r="P91" i="6" s="1"/>
  <c r="P90" i="6" s="1"/>
  <c r="AU60" i="1" s="1"/>
  <c r="BK177" i="6"/>
  <c r="BK176" i="6"/>
  <c r="J176" i="6" s="1"/>
  <c r="J66" i="6" s="1"/>
  <c r="P194" i="6"/>
  <c r="R90" i="7"/>
  <c r="R89" i="7" s="1"/>
  <c r="R159" i="7"/>
  <c r="T93" i="8"/>
  <c r="T92" i="8" s="1"/>
  <c r="T91" i="8" s="1"/>
  <c r="R155" i="8"/>
  <c r="P93" i="9"/>
  <c r="P92" i="9"/>
  <c r="R127" i="9"/>
  <c r="R105" i="10"/>
  <c r="R91" i="10" s="1"/>
  <c r="BK94" i="11"/>
  <c r="J94" i="11" s="1"/>
  <c r="J65" i="11" s="1"/>
  <c r="T94" i="11"/>
  <c r="T112" i="11"/>
  <c r="R124" i="11"/>
  <c r="BK96" i="12"/>
  <c r="J96" i="12" s="1"/>
  <c r="J61" i="12" s="1"/>
  <c r="T96" i="12"/>
  <c r="BK166" i="12"/>
  <c r="J166" i="12" s="1"/>
  <c r="J63" i="12" s="1"/>
  <c r="P166" i="12"/>
  <c r="R166" i="12"/>
  <c r="BK202" i="12"/>
  <c r="J202" i="12" s="1"/>
  <c r="J66" i="12" s="1"/>
  <c r="P202" i="12"/>
  <c r="P87" i="12" s="1"/>
  <c r="P86" i="12" s="1"/>
  <c r="AU67" i="1" s="1"/>
  <c r="T202" i="12"/>
  <c r="BK90" i="2"/>
  <c r="J90" i="2" s="1"/>
  <c r="J65" i="2" s="1"/>
  <c r="P90" i="2"/>
  <c r="P89" i="2"/>
  <c r="P88" i="2" s="1"/>
  <c r="AU56" i="1" s="1"/>
  <c r="BK315" i="2"/>
  <c r="J315" i="2" s="1"/>
  <c r="J66" i="2" s="1"/>
  <c r="R315" i="2"/>
  <c r="P90" i="5"/>
  <c r="P89" i="5"/>
  <c r="P98" i="5"/>
  <c r="T92" i="6"/>
  <c r="T91" i="6"/>
  <c r="T177" i="6"/>
  <c r="T176" i="6"/>
  <c r="T90" i="6" s="1"/>
  <c r="T194" i="6"/>
  <c r="P90" i="7"/>
  <c r="P89" i="7"/>
  <c r="P159" i="7"/>
  <c r="P127" i="9"/>
  <c r="T105" i="10"/>
  <c r="T91" i="10" s="1"/>
  <c r="P94" i="11"/>
  <c r="P93" i="11"/>
  <c r="P92" i="11"/>
  <c r="AU66" i="1" s="1"/>
  <c r="R112" i="11"/>
  <c r="BK124" i="11"/>
  <c r="J124" i="11" s="1"/>
  <c r="J70" i="11" s="1"/>
  <c r="P96" i="12"/>
  <c r="T166" i="12"/>
  <c r="R202" i="12"/>
  <c r="BK136" i="8"/>
  <c r="J136" i="8" s="1"/>
  <c r="J66" i="8" s="1"/>
  <c r="BK141" i="8"/>
  <c r="J141" i="8" s="1"/>
  <c r="J67" i="8" s="1"/>
  <c r="BK93" i="10"/>
  <c r="J93" i="10" s="1"/>
  <c r="J65" i="10" s="1"/>
  <c r="BK96" i="10"/>
  <c r="J96" i="10"/>
  <c r="J66" i="10"/>
  <c r="BK545" i="3"/>
  <c r="J545" i="3" s="1"/>
  <c r="J71" i="3" s="1"/>
  <c r="BK103" i="4"/>
  <c r="J103" i="4" s="1"/>
  <c r="J66" i="4" s="1"/>
  <c r="BK179" i="8"/>
  <c r="J179" i="8" s="1"/>
  <c r="J69" i="8" s="1"/>
  <c r="BK1020" i="3"/>
  <c r="J1020" i="3"/>
  <c r="J74" i="3"/>
  <c r="BK1120" i="3"/>
  <c r="J1120" i="3" s="1"/>
  <c r="J77" i="3" s="1"/>
  <c r="BK122" i="9"/>
  <c r="J122" i="9" s="1"/>
  <c r="J68" i="9" s="1"/>
  <c r="BK100" i="10"/>
  <c r="J100" i="10" s="1"/>
  <c r="J68" i="10" s="1"/>
  <c r="BK118" i="11"/>
  <c r="J118" i="11"/>
  <c r="J68" i="11"/>
  <c r="BK121" i="11"/>
  <c r="J121" i="11" s="1"/>
  <c r="J69" i="11" s="1"/>
  <c r="BK187" i="12"/>
  <c r="J187" i="12" s="1"/>
  <c r="J64" i="12" s="1"/>
  <c r="BK195" i="12"/>
  <c r="J195" i="12" s="1"/>
  <c r="J65" i="12" s="1"/>
  <c r="BK119" i="9"/>
  <c r="J119" i="9"/>
  <c r="J67" i="9"/>
  <c r="BK150" i="12"/>
  <c r="J150" i="12" s="1"/>
  <c r="J62" i="12" s="1"/>
  <c r="J83" i="12"/>
  <c r="J54" i="12"/>
  <c r="E76" i="12"/>
  <c r="F83" i="12"/>
  <c r="BE97" i="12"/>
  <c r="BE118" i="12"/>
  <c r="BE126" i="12"/>
  <c r="BE144" i="12"/>
  <c r="BE151" i="12"/>
  <c r="BE181" i="12"/>
  <c r="BE188" i="12"/>
  <c r="BE196" i="12"/>
  <c r="BE203" i="12"/>
  <c r="BE212" i="12"/>
  <c r="BE229" i="12"/>
  <c r="J52" i="12"/>
  <c r="BE88" i="12"/>
  <c r="BE107" i="12"/>
  <c r="BE132" i="12"/>
  <c r="BE225" i="12"/>
  <c r="BE137" i="12"/>
  <c r="BE158" i="12"/>
  <c r="BE167" i="12"/>
  <c r="BE175" i="12"/>
  <c r="BE208" i="12"/>
  <c r="BE217" i="12"/>
  <c r="BE221" i="12"/>
  <c r="E80" i="11"/>
  <c r="BE95" i="11"/>
  <c r="BE102" i="11"/>
  <c r="BE104" i="11"/>
  <c r="BE143" i="11"/>
  <c r="J56" i="11"/>
  <c r="F59" i="11"/>
  <c r="BE98" i="11"/>
  <c r="BE106" i="11"/>
  <c r="J59" i="11"/>
  <c r="J88" i="11"/>
  <c r="BE113" i="11"/>
  <c r="BE115" i="11"/>
  <c r="BE119" i="11"/>
  <c r="BE122" i="11"/>
  <c r="BE125" i="11"/>
  <c r="BE133" i="11"/>
  <c r="BE108" i="11"/>
  <c r="BE127" i="11"/>
  <c r="BE129" i="11"/>
  <c r="BE131" i="11"/>
  <c r="BE135" i="11"/>
  <c r="BE137" i="11"/>
  <c r="BE139" i="11"/>
  <c r="BE141" i="11"/>
  <c r="BE147" i="11"/>
  <c r="J93" i="9"/>
  <c r="J65" i="9" s="1"/>
  <c r="E50" i="10"/>
  <c r="F59" i="10"/>
  <c r="J59" i="10"/>
  <c r="J85" i="10"/>
  <c r="J87" i="10"/>
  <c r="BE94" i="10"/>
  <c r="BE97" i="10"/>
  <c r="BE101" i="10"/>
  <c r="BE106" i="10"/>
  <c r="BE110" i="10"/>
  <c r="J85" i="9"/>
  <c r="BE99" i="9"/>
  <c r="BE111" i="9"/>
  <c r="BE120" i="9"/>
  <c r="BE140" i="9"/>
  <c r="BE142" i="9"/>
  <c r="BE158" i="9"/>
  <c r="BE160" i="9"/>
  <c r="BE172" i="9"/>
  <c r="BE174" i="9"/>
  <c r="BE178" i="9"/>
  <c r="J93" i="8"/>
  <c r="J65" i="8"/>
  <c r="F59" i="9"/>
  <c r="BE96" i="9"/>
  <c r="BE106" i="9"/>
  <c r="BE128" i="9"/>
  <c r="BE132" i="9"/>
  <c r="BE152" i="9"/>
  <c r="BE154" i="9"/>
  <c r="BE170" i="9"/>
  <c r="E50" i="9"/>
  <c r="J59" i="9"/>
  <c r="J87" i="9"/>
  <c r="BE94" i="9"/>
  <c r="BE102" i="9"/>
  <c r="BE104" i="9"/>
  <c r="BE115" i="9"/>
  <c r="BE130" i="9"/>
  <c r="BE136" i="9"/>
  <c r="BE138" i="9"/>
  <c r="BE144" i="9"/>
  <c r="BE146" i="9"/>
  <c r="BE148" i="9"/>
  <c r="BE150" i="9"/>
  <c r="BE156" i="9"/>
  <c r="BE162" i="9"/>
  <c r="BE166" i="9"/>
  <c r="BE168" i="9"/>
  <c r="BE176" i="9"/>
  <c r="BE180" i="9"/>
  <c r="BE182" i="9"/>
  <c r="BE184" i="9"/>
  <c r="BE123" i="9"/>
  <c r="BE134" i="9"/>
  <c r="BE164" i="9"/>
  <c r="J88" i="8"/>
  <c r="E50" i="8"/>
  <c r="J90" i="7"/>
  <c r="J65" i="7" s="1"/>
  <c r="J56" i="8"/>
  <c r="F59" i="8"/>
  <c r="BE94" i="8"/>
  <c r="BE103" i="8"/>
  <c r="BE137" i="8"/>
  <c r="BE142" i="8"/>
  <c r="BE148" i="8"/>
  <c r="BE156" i="8"/>
  <c r="BE163" i="8"/>
  <c r="BE167" i="8"/>
  <c r="BE171" i="8"/>
  <c r="BE175" i="8"/>
  <c r="BE180" i="8"/>
  <c r="J58" i="8"/>
  <c r="BE106" i="8"/>
  <c r="BE109" i="8"/>
  <c r="BE115" i="8"/>
  <c r="BE118" i="8"/>
  <c r="BE128" i="8"/>
  <c r="BE132" i="8"/>
  <c r="BE160" i="8"/>
  <c r="BK91" i="6"/>
  <c r="J91" i="6"/>
  <c r="J64" i="6" s="1"/>
  <c r="F59" i="7"/>
  <c r="E76" i="7"/>
  <c r="J82" i="7"/>
  <c r="BE91" i="7"/>
  <c r="BE117" i="7"/>
  <c r="J177" i="6"/>
  <c r="J67" i="6"/>
  <c r="J58" i="7"/>
  <c r="J59" i="7"/>
  <c r="BE99" i="7"/>
  <c r="BE141" i="7"/>
  <c r="BE164" i="7"/>
  <c r="BE106" i="7"/>
  <c r="BE113" i="7"/>
  <c r="BE121" i="7"/>
  <c r="BE125" i="7"/>
  <c r="BE129" i="7"/>
  <c r="BE133" i="7"/>
  <c r="BE137" i="7"/>
  <c r="BE145" i="7"/>
  <c r="BE169" i="7"/>
  <c r="BE174" i="7"/>
  <c r="BE182" i="7"/>
  <c r="BE95" i="7"/>
  <c r="BE149" i="7"/>
  <c r="BE154" i="7"/>
  <c r="BE160" i="7"/>
  <c r="BE178" i="7"/>
  <c r="BE186" i="7"/>
  <c r="J56" i="6"/>
  <c r="J58" i="6"/>
  <c r="E78" i="6"/>
  <c r="BE95" i="6"/>
  <c r="BE105" i="6"/>
  <c r="BE109" i="6"/>
  <c r="BE113" i="6"/>
  <c r="BE123" i="6"/>
  <c r="BE127" i="6"/>
  <c r="BE135" i="6"/>
  <c r="BE143" i="6"/>
  <c r="BE167" i="6"/>
  <c r="BE169" i="6"/>
  <c r="BE178" i="6"/>
  <c r="BE183" i="6"/>
  <c r="BE188" i="6"/>
  <c r="BE197" i="6"/>
  <c r="F59" i="6"/>
  <c r="BE93" i="6"/>
  <c r="BE107" i="6"/>
  <c r="BE117" i="6"/>
  <c r="BE119" i="6"/>
  <c r="BE125" i="6"/>
  <c r="BE131" i="6"/>
  <c r="BE139" i="6"/>
  <c r="BE145" i="6"/>
  <c r="BE149" i="6"/>
  <c r="BE153" i="6"/>
  <c r="BE157" i="6"/>
  <c r="BE163" i="6"/>
  <c r="BE171" i="6"/>
  <c r="J59" i="6"/>
  <c r="BE99" i="6"/>
  <c r="BE103" i="6"/>
  <c r="BE111" i="6"/>
  <c r="BE115" i="6"/>
  <c r="BE121" i="6"/>
  <c r="BE147" i="6"/>
  <c r="BE151" i="6"/>
  <c r="BE155" i="6"/>
  <c r="BE161" i="6"/>
  <c r="BE165" i="6"/>
  <c r="BE190" i="6"/>
  <c r="BE195" i="6"/>
  <c r="BE113" i="5"/>
  <c r="E50" i="5"/>
  <c r="J56" i="5"/>
  <c r="F59" i="5"/>
  <c r="J84" i="5"/>
  <c r="J85" i="5"/>
  <c r="BE103" i="5"/>
  <c r="BE107" i="5"/>
  <c r="BE109" i="5"/>
  <c r="BE91" i="5"/>
  <c r="BE96" i="5"/>
  <c r="BE99" i="5"/>
  <c r="J1025" i="3"/>
  <c r="J76" i="3"/>
  <c r="J59" i="4"/>
  <c r="J58" i="4"/>
  <c r="E77" i="4"/>
  <c r="BE97" i="4"/>
  <c r="BE99" i="4"/>
  <c r="BE104" i="4"/>
  <c r="BE117" i="4"/>
  <c r="BE119" i="4"/>
  <c r="BE121" i="4"/>
  <c r="BE127" i="4"/>
  <c r="BE129" i="4"/>
  <c r="BE131" i="4"/>
  <c r="J56" i="4"/>
  <c r="F59" i="4"/>
  <c r="BE92" i="4"/>
  <c r="BE108" i="4"/>
  <c r="BE112" i="4"/>
  <c r="BE123" i="4"/>
  <c r="BE125" i="4"/>
  <c r="BK89" i="2"/>
  <c r="J89" i="2" s="1"/>
  <c r="J64" i="2" s="1"/>
  <c r="E50" i="3"/>
  <c r="J56" i="3"/>
  <c r="F59" i="3"/>
  <c r="J97" i="3"/>
  <c r="BE109" i="3"/>
  <c r="BE171" i="3"/>
  <c r="BE184" i="3"/>
  <c r="BE232" i="3"/>
  <c r="BE251" i="3"/>
  <c r="BE267" i="3"/>
  <c r="BE275" i="3"/>
  <c r="BE286" i="3"/>
  <c r="BE292" i="3"/>
  <c r="BE320" i="3"/>
  <c r="BE333" i="3"/>
  <c r="BE358" i="3"/>
  <c r="BE363" i="3"/>
  <c r="BE372" i="3"/>
  <c r="BE380" i="3"/>
  <c r="BE403" i="3"/>
  <c r="BE415" i="3"/>
  <c r="BE421" i="3"/>
  <c r="BE441" i="3"/>
  <c r="BE447" i="3"/>
  <c r="BE452" i="3"/>
  <c r="BE474" i="3"/>
  <c r="BE518" i="3"/>
  <c r="BE523" i="3"/>
  <c r="BE535" i="3"/>
  <c r="BE553" i="3"/>
  <c r="BE583" i="3"/>
  <c r="BE594" i="3"/>
  <c r="BE599" i="3"/>
  <c r="BE604" i="3"/>
  <c r="BE610" i="3"/>
  <c r="BE616" i="3"/>
  <c r="BE627" i="3"/>
  <c r="BE637" i="3"/>
  <c r="BE660" i="3"/>
  <c r="BE671" i="3"/>
  <c r="BE679" i="3"/>
  <c r="BE688" i="3"/>
  <c r="BE713" i="3"/>
  <c r="BE741" i="3"/>
  <c r="BE769" i="3"/>
  <c r="BE874" i="3"/>
  <c r="BE919" i="3"/>
  <c r="BE944" i="3"/>
  <c r="BE963" i="3"/>
  <c r="BE966" i="3"/>
  <c r="BE1021" i="3"/>
  <c r="BE1026" i="3"/>
  <c r="BE1036" i="3"/>
  <c r="BE1063" i="3"/>
  <c r="BE1068" i="3"/>
  <c r="BE1072" i="3"/>
  <c r="BE1084" i="3"/>
  <c r="BE1096" i="3"/>
  <c r="BE1110" i="3"/>
  <c r="BE1114" i="3"/>
  <c r="BE1117" i="3"/>
  <c r="BE1121" i="3"/>
  <c r="BE1145" i="3"/>
  <c r="BE1166" i="3"/>
  <c r="BE123" i="3"/>
  <c r="BE146" i="3"/>
  <c r="BE163" i="3"/>
  <c r="BE196" i="3"/>
  <c r="BE239" i="3"/>
  <c r="BE259" i="3"/>
  <c r="BE307" i="3"/>
  <c r="BE325" i="3"/>
  <c r="BE349" i="3"/>
  <c r="BE428" i="3"/>
  <c r="BE468" i="3"/>
  <c r="BE480" i="3"/>
  <c r="BE492" i="3"/>
  <c r="BE504" i="3"/>
  <c r="BE559" i="3"/>
  <c r="BE654" i="3"/>
  <c r="BE684" i="3"/>
  <c r="BE694" i="3"/>
  <c r="BE708" i="3"/>
  <c r="BE801" i="3"/>
  <c r="BE813" i="3"/>
  <c r="BE818" i="3"/>
  <c r="BE824" i="3"/>
  <c r="BE846" i="3"/>
  <c r="BE881" i="3"/>
  <c r="BE928" i="3"/>
  <c r="BE957" i="3"/>
  <c r="BE993" i="3"/>
  <c r="BE1009" i="3"/>
  <c r="BE1031" i="3"/>
  <c r="BE1042" i="3"/>
  <c r="BE1053" i="3"/>
  <c r="BE1090" i="3"/>
  <c r="BE152" i="3"/>
  <c r="BE177" i="3"/>
  <c r="BE209" i="3"/>
  <c r="BE228" i="3"/>
  <c r="BE312" i="3"/>
  <c r="BE385" i="3"/>
  <c r="BE397" i="3"/>
  <c r="BE514" i="3"/>
  <c r="BE530" i="3"/>
  <c r="BE546" i="3"/>
  <c r="BE567" i="3"/>
  <c r="BE588" i="3"/>
  <c r="BE621" i="3"/>
  <c r="BE632" i="3"/>
  <c r="BE643" i="3"/>
  <c r="BE649" i="3"/>
  <c r="BE666" i="3"/>
  <c r="BE755" i="3"/>
  <c r="BE790" i="3"/>
  <c r="BE829" i="3"/>
  <c r="BE903" i="3"/>
  <c r="BE976" i="3"/>
  <c r="BE1015" i="3"/>
  <c r="BE1047" i="3"/>
  <c r="BE1105" i="3"/>
  <c r="BE1151" i="3"/>
  <c r="BE1156" i="3"/>
  <c r="BE1161" i="3"/>
  <c r="BE1176" i="3"/>
  <c r="BE1182" i="3"/>
  <c r="J58" i="3"/>
  <c r="BE103" i="3"/>
  <c r="BE116" i="3"/>
  <c r="BE140" i="3"/>
  <c r="BE221" i="3"/>
  <c r="BE246" i="3"/>
  <c r="BE280" i="3"/>
  <c r="BE299" i="3"/>
  <c r="BE342" i="3"/>
  <c r="BE391" i="3"/>
  <c r="BE435" i="3"/>
  <c r="BE462" i="3"/>
  <c r="BE486" i="3"/>
  <c r="BE498" i="3"/>
  <c r="BE509" i="3"/>
  <c r="BE575" i="3"/>
  <c r="BE702" i="3"/>
  <c r="BE727" i="3"/>
  <c r="BE796" i="3"/>
  <c r="BE807" i="3"/>
  <c r="BE860" i="3"/>
  <c r="BE887" i="3"/>
  <c r="BE954" i="3"/>
  <c r="BE982" i="3"/>
  <c r="BE988" i="3"/>
  <c r="BE1001" i="3"/>
  <c r="BE1058" i="3"/>
  <c r="BE1078" i="3"/>
  <c r="BE1101" i="3"/>
  <c r="BE1127" i="3"/>
  <c r="E50" i="2"/>
  <c r="F59" i="2"/>
  <c r="J82" i="2"/>
  <c r="J85" i="2"/>
  <c r="BE91" i="2"/>
  <c r="BE232" i="2"/>
  <c r="BE249" i="2"/>
  <c r="BE316" i="2"/>
  <c r="BE340" i="2"/>
  <c r="BE347" i="2"/>
  <c r="BE354" i="2"/>
  <c r="BE362" i="2"/>
  <c r="BE396" i="2"/>
  <c r="BE106" i="2"/>
  <c r="BE111" i="2"/>
  <c r="BE121" i="2"/>
  <c r="BE134" i="2"/>
  <c r="BE154" i="2"/>
  <c r="BE163" i="2"/>
  <c r="BE176" i="2"/>
  <c r="BE236" i="2"/>
  <c r="BE241" i="2"/>
  <c r="BE253" i="2"/>
  <c r="BE257" i="2"/>
  <c r="BE261" i="2"/>
  <c r="BE269" i="2"/>
  <c r="BE277" i="2"/>
  <c r="BE281" i="2"/>
  <c r="BE289" i="2"/>
  <c r="BE301" i="2"/>
  <c r="BE328" i="2"/>
  <c r="BE387" i="2"/>
  <c r="J58" i="2"/>
  <c r="BE129" i="2"/>
  <c r="BE139" i="2"/>
  <c r="BE144" i="2"/>
  <c r="BE172" i="2"/>
  <c r="BE213" i="2"/>
  <c r="BE227" i="2"/>
  <c r="BE246" i="2"/>
  <c r="BE265" i="2"/>
  <c r="BE273" i="2"/>
  <c r="BE285" i="2"/>
  <c r="BE293" i="2"/>
  <c r="BE297" i="2"/>
  <c r="BE321" i="2"/>
  <c r="BE333" i="2"/>
  <c r="BE371" i="2"/>
  <c r="BE391" i="2"/>
  <c r="BE402" i="2"/>
  <c r="BE406" i="2"/>
  <c r="BE96" i="2"/>
  <c r="BE101" i="2"/>
  <c r="BE117" i="2"/>
  <c r="BE125" i="2"/>
  <c r="BE149" i="2"/>
  <c r="BE158" i="2"/>
  <c r="BE188" i="2"/>
  <c r="BE200" i="2"/>
  <c r="BE306" i="2"/>
  <c r="BE311" i="2"/>
  <c r="BE378" i="2"/>
  <c r="BE410" i="2"/>
  <c r="F36" i="5"/>
  <c r="BA59" i="1"/>
  <c r="F39" i="5"/>
  <c r="BD59" i="1"/>
  <c r="F36" i="7"/>
  <c r="BA62" i="1"/>
  <c r="F36" i="9"/>
  <c r="BA64" i="1"/>
  <c r="F37" i="11"/>
  <c r="BB66" i="1"/>
  <c r="F37" i="2"/>
  <c r="BB56" i="1" s="1"/>
  <c r="F38" i="5"/>
  <c r="BC59" i="1"/>
  <c r="J36" i="6"/>
  <c r="AW60" i="1"/>
  <c r="F38" i="8"/>
  <c r="BC63" i="1"/>
  <c r="F36" i="10"/>
  <c r="BA65" i="1"/>
  <c r="J36" i="11"/>
  <c r="AW66" i="1"/>
  <c r="J36" i="2"/>
  <c r="AW56" i="1" s="1"/>
  <c r="J36" i="3"/>
  <c r="AW57" i="1"/>
  <c r="F36" i="11"/>
  <c r="BA66" i="1"/>
  <c r="F36" i="3"/>
  <c r="BA57" i="1"/>
  <c r="F38" i="9"/>
  <c r="BC64" i="1"/>
  <c r="F39" i="3"/>
  <c r="BD57" i="1"/>
  <c r="F39" i="9"/>
  <c r="BD64" i="1" s="1"/>
  <c r="F36" i="2"/>
  <c r="BA56" i="1"/>
  <c r="F38" i="7"/>
  <c r="BC62" i="1" s="1"/>
  <c r="F38" i="11"/>
  <c r="BC66" i="1"/>
  <c r="F39" i="4"/>
  <c r="BD58" i="1"/>
  <c r="F37" i="6"/>
  <c r="BB60" i="1"/>
  <c r="F36" i="8"/>
  <c r="BA63" i="1" s="1"/>
  <c r="F37" i="10"/>
  <c r="BB65" i="1"/>
  <c r="F36" i="12"/>
  <c r="BC67" i="1" s="1"/>
  <c r="J36" i="4"/>
  <c r="AW58" i="1"/>
  <c r="F38" i="4"/>
  <c r="BC58" i="1"/>
  <c r="F38" i="6"/>
  <c r="BC60" i="1"/>
  <c r="F37" i="7"/>
  <c r="BB62" i="1" s="1"/>
  <c r="F37" i="9"/>
  <c r="BB64" i="1"/>
  <c r="F37" i="12"/>
  <c r="BD67" i="1" s="1"/>
  <c r="F39" i="2"/>
  <c r="BD56" i="1"/>
  <c r="F36" i="4"/>
  <c r="BA58" i="1"/>
  <c r="F37" i="4"/>
  <c r="BB58" i="1"/>
  <c r="J36" i="5"/>
  <c r="AW59" i="1" s="1"/>
  <c r="F37" i="5"/>
  <c r="BB59" i="1"/>
  <c r="F36" i="6"/>
  <c r="BA60" i="1" s="1"/>
  <c r="F39" i="6"/>
  <c r="BD60" i="1"/>
  <c r="F39" i="7"/>
  <c r="BD62" i="1"/>
  <c r="J36" i="7"/>
  <c r="AW62" i="1"/>
  <c r="F37" i="8"/>
  <c r="BB63" i="1" s="1"/>
  <c r="J36" i="9"/>
  <c r="AW64" i="1"/>
  <c r="F38" i="10"/>
  <c r="BC65" i="1" s="1"/>
  <c r="J34" i="12"/>
  <c r="AW67" i="1"/>
  <c r="J36" i="8"/>
  <c r="AW63" i="1"/>
  <c r="J36" i="10"/>
  <c r="AW65" i="1"/>
  <c r="F34" i="12"/>
  <c r="BA67" i="1" s="1"/>
  <c r="F35" i="12"/>
  <c r="BB67" i="1"/>
  <c r="F38" i="2"/>
  <c r="BC56" i="1" s="1"/>
  <c r="F39" i="11"/>
  <c r="BD66" i="1"/>
  <c r="F38" i="3"/>
  <c r="BC57" i="1" s="1"/>
  <c r="F39" i="8"/>
  <c r="BD63" i="1"/>
  <c r="F39" i="10"/>
  <c r="BD65" i="1" s="1"/>
  <c r="AS54" i="1"/>
  <c r="F37" i="3"/>
  <c r="BB57" i="1" s="1"/>
  <c r="T87" i="12" l="1"/>
  <c r="T86" i="12"/>
  <c r="P88" i="7"/>
  <c r="AU62" i="1" s="1"/>
  <c r="AU61" i="1" s="1"/>
  <c r="R88" i="7"/>
  <c r="R87" i="12"/>
  <c r="R86" i="12"/>
  <c r="P88" i="5"/>
  <c r="AU59" i="1" s="1"/>
  <c r="T93" i="11"/>
  <c r="T92" i="11"/>
  <c r="T89" i="4"/>
  <c r="R93" i="11"/>
  <c r="R92" i="11"/>
  <c r="R101" i="3"/>
  <c r="R100" i="3" s="1"/>
  <c r="P101" i="3"/>
  <c r="P100" i="3" s="1"/>
  <c r="AU57" i="1" s="1"/>
  <c r="R88" i="2"/>
  <c r="BK88" i="7"/>
  <c r="J88" i="7" s="1"/>
  <c r="J32" i="7" s="1"/>
  <c r="AG62" i="1" s="1"/>
  <c r="AN62" i="1" s="1"/>
  <c r="R92" i="8"/>
  <c r="R91" i="8" s="1"/>
  <c r="T88" i="5"/>
  <c r="P89" i="4"/>
  <c r="AU58" i="1" s="1"/>
  <c r="BK1024" i="3"/>
  <c r="J1024" i="3" s="1"/>
  <c r="J75" i="3" s="1"/>
  <c r="P91" i="9"/>
  <c r="AU64" i="1"/>
  <c r="T101" i="3"/>
  <c r="T100" i="3" s="1"/>
  <c r="R89" i="4"/>
  <c r="R91" i="9"/>
  <c r="BK92" i="8"/>
  <c r="J92" i="8" s="1"/>
  <c r="J64" i="8" s="1"/>
  <c r="P1024" i="3"/>
  <c r="BK87" i="12"/>
  <c r="J87" i="12"/>
  <c r="J60" i="12"/>
  <c r="BK93" i="11"/>
  <c r="J93" i="11"/>
  <c r="J64" i="11"/>
  <c r="BK118" i="9"/>
  <c r="J118" i="9" s="1"/>
  <c r="J66" i="9" s="1"/>
  <c r="BK92" i="10"/>
  <c r="J92" i="10" s="1"/>
  <c r="J64" i="10" s="1"/>
  <c r="BK101" i="3"/>
  <c r="J101" i="3"/>
  <c r="J64" i="3"/>
  <c r="BK90" i="4"/>
  <c r="J90" i="4"/>
  <c r="J64" i="4"/>
  <c r="BK99" i="10"/>
  <c r="J99" i="10" s="1"/>
  <c r="J67" i="10" s="1"/>
  <c r="BK117" i="11"/>
  <c r="J117" i="11" s="1"/>
  <c r="J67" i="11" s="1"/>
  <c r="BK89" i="5"/>
  <c r="J89" i="5"/>
  <c r="J64" i="5"/>
  <c r="BK90" i="6"/>
  <c r="J90" i="6"/>
  <c r="J63" i="6"/>
  <c r="BK88" i="2"/>
  <c r="J88" i="2" s="1"/>
  <c r="J63" i="2" s="1"/>
  <c r="F35" i="4"/>
  <c r="AZ58" i="1" s="1"/>
  <c r="F35" i="6"/>
  <c r="AZ60" i="1"/>
  <c r="J35" i="8"/>
  <c r="AV63" i="1"/>
  <c r="AT63" i="1" s="1"/>
  <c r="F35" i="10"/>
  <c r="AZ65" i="1"/>
  <c r="J35" i="11"/>
  <c r="AV66" i="1" s="1"/>
  <c r="AT66" i="1" s="1"/>
  <c r="J35" i="2"/>
  <c r="AV56" i="1" s="1"/>
  <c r="AT56" i="1" s="1"/>
  <c r="J35" i="6"/>
  <c r="AV60" i="1"/>
  <c r="AT60" i="1"/>
  <c r="F35" i="7"/>
  <c r="AZ62" i="1" s="1"/>
  <c r="F35" i="9"/>
  <c r="AZ64" i="1"/>
  <c r="F35" i="11"/>
  <c r="AZ66" i="1" s="1"/>
  <c r="BD61" i="1"/>
  <c r="F35" i="3"/>
  <c r="AZ57" i="1" s="1"/>
  <c r="F33" i="12"/>
  <c r="AZ67" i="1" s="1"/>
  <c r="F35" i="5"/>
  <c r="AZ59" i="1"/>
  <c r="BB55" i="1"/>
  <c r="BD55" i="1"/>
  <c r="J35" i="7"/>
  <c r="AV62" i="1"/>
  <c r="AT62" i="1"/>
  <c r="J35" i="9"/>
  <c r="AV64" i="1" s="1"/>
  <c r="AT64" i="1" s="1"/>
  <c r="J33" i="12"/>
  <c r="AV67" i="1" s="1"/>
  <c r="AT67" i="1" s="1"/>
  <c r="J35" i="4"/>
  <c r="AV58" i="1" s="1"/>
  <c r="AT58" i="1" s="1"/>
  <c r="J35" i="5"/>
  <c r="AV59" i="1"/>
  <c r="AT59" i="1" s="1"/>
  <c r="BC55" i="1"/>
  <c r="BA55" i="1"/>
  <c r="F35" i="8"/>
  <c r="AZ63" i="1"/>
  <c r="J35" i="10"/>
  <c r="AV65" i="1"/>
  <c r="AT65" i="1"/>
  <c r="BC61" i="1"/>
  <c r="AY61" i="1" s="1"/>
  <c r="F35" i="2"/>
  <c r="AZ56" i="1"/>
  <c r="BA61" i="1"/>
  <c r="AW61" i="1"/>
  <c r="BB61" i="1"/>
  <c r="AX61" i="1"/>
  <c r="J35" i="3"/>
  <c r="AV57" i="1" s="1"/>
  <c r="AT57" i="1" s="1"/>
  <c r="BK100" i="3" l="1"/>
  <c r="J100" i="3"/>
  <c r="J63" i="3" s="1"/>
  <c r="BK88" i="5"/>
  <c r="J88" i="5"/>
  <c r="J63" i="5"/>
  <c r="BK92" i="11"/>
  <c r="J92" i="11"/>
  <c r="J63" i="11"/>
  <c r="BK89" i="4"/>
  <c r="J89" i="4"/>
  <c r="J63" i="4"/>
  <c r="BK91" i="9"/>
  <c r="J91" i="9"/>
  <c r="J63" i="9" s="1"/>
  <c r="BK91" i="10"/>
  <c r="J91" i="10"/>
  <c r="J63" i="10"/>
  <c r="J63" i="7"/>
  <c r="BK91" i="8"/>
  <c r="J91" i="8"/>
  <c r="J63" i="8"/>
  <c r="BK86" i="12"/>
  <c r="J86" i="12"/>
  <c r="J59" i="12" s="1"/>
  <c r="J41" i="7"/>
  <c r="BD54" i="1"/>
  <c r="W33" i="1"/>
  <c r="J32" i="6"/>
  <c r="AG60" i="1"/>
  <c r="AN60" i="1"/>
  <c r="AW55" i="1"/>
  <c r="AU55" i="1"/>
  <c r="AU54" i="1" s="1"/>
  <c r="AX55" i="1"/>
  <c r="J32" i="2"/>
  <c r="AG56" i="1" s="1"/>
  <c r="BC54" i="1"/>
  <c r="W32" i="1" s="1"/>
  <c r="AZ55" i="1"/>
  <c r="AV55" i="1"/>
  <c r="AY55" i="1"/>
  <c r="BB54" i="1"/>
  <c r="AX54" i="1"/>
  <c r="AZ61" i="1"/>
  <c r="AV61" i="1"/>
  <c r="AT61" i="1"/>
  <c r="BA54" i="1"/>
  <c r="W30" i="1" s="1"/>
  <c r="J41" i="6" l="1"/>
  <c r="J41" i="2"/>
  <c r="AN56" i="1"/>
  <c r="J32" i="5"/>
  <c r="AG59" i="1"/>
  <c r="J32" i="10"/>
  <c r="AG65" i="1"/>
  <c r="J30" i="12"/>
  <c r="AG67" i="1"/>
  <c r="J32" i="9"/>
  <c r="AG64" i="1"/>
  <c r="AN64" i="1"/>
  <c r="AY54" i="1"/>
  <c r="J32" i="4"/>
  <c r="AG58" i="1" s="1"/>
  <c r="W31" i="1"/>
  <c r="J32" i="11"/>
  <c r="AG66" i="1"/>
  <c r="J32" i="3"/>
  <c r="AG57" i="1" s="1"/>
  <c r="AN57" i="1" s="1"/>
  <c r="AW54" i="1"/>
  <c r="AK30" i="1" s="1"/>
  <c r="J32" i="8"/>
  <c r="AG63" i="1" s="1"/>
  <c r="AN63" i="1" s="1"/>
  <c r="AT55" i="1"/>
  <c r="AZ54" i="1"/>
  <c r="W29" i="1"/>
  <c r="J41" i="5" l="1"/>
  <c r="J41" i="4"/>
  <c r="J41" i="9"/>
  <c r="J39" i="12"/>
  <c r="J41" i="8"/>
  <c r="J41" i="10"/>
  <c r="J41" i="3"/>
  <c r="J41" i="11"/>
  <c r="AN66" i="1"/>
  <c r="AN67" i="1"/>
  <c r="AN58" i="1"/>
  <c r="AN59" i="1"/>
  <c r="AN65" i="1"/>
  <c r="AG55" i="1"/>
  <c r="AV54" i="1"/>
  <c r="AK29" i="1" s="1"/>
  <c r="AG61" i="1"/>
  <c r="AN61" i="1"/>
  <c r="AN55" i="1" l="1"/>
  <c r="AG54" i="1"/>
  <c r="AK26" i="1"/>
  <c r="AK35" i="1" s="1"/>
  <c r="AT54" i="1"/>
  <c r="AN54" i="1"/>
</calcChain>
</file>

<file path=xl/sharedStrings.xml><?xml version="1.0" encoding="utf-8"?>
<sst xmlns="http://schemas.openxmlformats.org/spreadsheetml/2006/main" count="20646" uniqueCount="2590">
  <si>
    <t>Export Komplet</t>
  </si>
  <si>
    <t>VZ</t>
  </si>
  <si>
    <t>2.0</t>
  </si>
  <si>
    <t>ZAMOK</t>
  </si>
  <si>
    <t>False</t>
  </si>
  <si>
    <t>{ea7bca9d-0f80-44b2-ac01-888bdd2ce5eb}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</si>
  <si>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</si>
  <si>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</si>
  <si>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</si>
  <si>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</si>
  <si>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</si>
  <si>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</si>
  <si>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</si>
  <si>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</si>
  <si>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</si>
  <si>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</si>
  <si>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</si>
  <si>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107,986 v úseku Valašské Meziříčí - Frýdek - Místek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</si>
  <si>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</si>
  <si>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</si>
  <si>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</si>
  <si>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</si>
  <si>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</si>
  <si>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</si>
  <si>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</si>
  <si>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</si>
  <si>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</si>
  <si>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</si>
  <si>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</si>
  <si>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</si>
  <si>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</si>
  <si>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</si>
  <si>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</si>
  <si>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</si>
  <si>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</si>
  <si>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</si>
  <si>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</si>
  <si>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</si>
  <si>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</si>
  <si>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</si>
  <si>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</si>
  <si>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</si>
  <si>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</si>
  <si>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</si>
  <si>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</si>
  <si>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</si>
  <si>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</si>
  <si>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</si>
  <si>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</si>
  <si>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</si>
  <si>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</si>
  <si>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</si>
  <si>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</si>
  <si>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</si>
  <si>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</si>
  <si>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</si>
  <si>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</si>
  <si>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</si>
  <si>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</si>
  <si>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</si>
  <si>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</si>
  <si>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</si>
  <si>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</si>
  <si>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</si>
  <si>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</si>
  <si>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</si>
  <si>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</si>
  <si>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</si>
  <si>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</si>
  <si>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</si>
  <si>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</si>
  <si>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</si>
  <si>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</si>
  <si>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</si>
  <si>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</si>
  <si>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</si>
  <si>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Most v km 107,986</t>
  </si>
  <si>
    <t>STA</t>
  </si>
  <si>
    <t>1</t>
  </si>
  <si>
    <t>{bdf0d0a6-df69-4fd9-98ad-c2e764ee3c1d}</t>
  </si>
  <si>
    <t>2</t>
  </si>
  <si>
    <t>/</t>
  </si>
  <si>
    <t>SO 01.1</t>
  </si>
  <si>
    <t>Most v km 107,986 - úprava železničního svršku</t>
  </si>
  <si>
    <t>Soupis</t>
  </si>
  <si>
    <t>{73cf745e-da45-42c1-acc5-23b609479342}</t>
  </si>
  <si>
    <t>SO 01.2</t>
  </si>
  <si>
    <t>Most v km 107,986 - most</t>
  </si>
  <si>
    <t>{239bc8f6-dd3c-4526-a253-e1db7060e93c}</t>
  </si>
  <si>
    <t>SO 01.3</t>
  </si>
  <si>
    <t>Most v km 107,986 - ochrana a úprava drážních sdělovacích kabelů</t>
  </si>
  <si>
    <t>{94577c22-ff4b-4c1b-be01-5c38d5d31724}</t>
  </si>
  <si>
    <t>SO 01.4</t>
  </si>
  <si>
    <t>Most v km 107,986 - ochrana a úprava mimodrážních sdělovacích kabelů</t>
  </si>
  <si>
    <t>{eb8db1b6-d72f-4b83-ad1d-ee11a4737a36}</t>
  </si>
  <si>
    <t>SO 01.5</t>
  </si>
  <si>
    <t>Most v km 107,986 - ochrana a úprava drážních zabezpečovacích kabelů</t>
  </si>
  <si>
    <t>{195562f6-2bc5-461d-a99b-c67d26847bbb}</t>
  </si>
  <si>
    <t>SO 02</t>
  </si>
  <si>
    <t>Most v km 109,622</t>
  </si>
  <si>
    <t>{a9d92d47-859b-470b-ba46-74a63bdf978d}</t>
  </si>
  <si>
    <t>SO 02.1</t>
  </si>
  <si>
    <t>Most v km 109,622 - úprava železničního svršku</t>
  </si>
  <si>
    <t>{68f7dab6-d751-46c9-a385-dc08e3a96afa}</t>
  </si>
  <si>
    <t>SO 02.2</t>
  </si>
  <si>
    <t>Most v km 109,622 - most</t>
  </si>
  <si>
    <t>{6c47a56b-3b46-40df-a1bc-ff171c928e9a}</t>
  </si>
  <si>
    <t>SO 02.3</t>
  </si>
  <si>
    <t>Most v km 109,622 - ochrana a úprava drážních sdělovacích zařízení</t>
  </si>
  <si>
    <t>{747b3c9c-d9bc-4aba-b953-6cf01c089781}</t>
  </si>
  <si>
    <t>SO 02.4</t>
  </si>
  <si>
    <t>Most v km 109,622 - ochrana a úprava mimodrážních sdělovacích kabelů</t>
  </si>
  <si>
    <t>{1b068f56-1c67-42a7-b5ed-e1438f93a562}</t>
  </si>
  <si>
    <t>SO 02.5</t>
  </si>
  <si>
    <t>Most v km 109,622 - ochrana a úprava drážních zabezpečovacích kabelů</t>
  </si>
  <si>
    <t>{c2e157be-3312-4211-a65c-6ab88ea0ffb0}</t>
  </si>
  <si>
    <t>SO 03</t>
  </si>
  <si>
    <t>VRN + VON</t>
  </si>
  <si>
    <t>{136149f5-9cfe-43b4-a859-51f44ba84339}</t>
  </si>
  <si>
    <t>KRYCÍ LIST SOUPISU PRACÍ</t>
  </si>
  <si>
    <t>Objekt:</t>
  </si>
  <si>
    <t>SO 01 - Most v km 107,986</t>
  </si>
  <si>
    <t>Soupis:</t>
  </si>
  <si>
    <t>SO 01.1 - Most v km 107,986 - úprava železničního svršku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</si>
  <si>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</si>
  <si>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</si>
  <si>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</si>
  <si>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</si>
  <si>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</si>
  <si>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</si>
  <si>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</si>
  <si>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</si>
  <si>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</si>
  <si>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</si>
  <si>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</si>
  <si>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</si>
  <si>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</si>
  <si>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</si>
  <si>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</si>
  <si>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</si>
  <si>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</si>
  <si>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</si>
  <si>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</si>
  <si>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</si>
  <si>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</si>
  <si>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</si>
  <si>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</si>
  <si>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</si>
  <si>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</si>
  <si>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</si>
  <si>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5905023030</t>
  </si>
  <si>
    <t>Úprava povrchu stezky rozprostřením štěrkodrtě přes 5 do 10 cm</t>
  </si>
  <si>
    <t>m2</t>
  </si>
  <si>
    <t>Sborník UOŽI 01 2022</t>
  </si>
  <si>
    <t>4</t>
  </si>
  <si>
    <t>-58973636</t>
  </si>
  <si>
    <t>PP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</si>
  <si>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</si>
  <si>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VV</t>
  </si>
  <si>
    <t>úprava povřrchu stezky</t>
  </si>
  <si>
    <t>(4*10)*0,5</t>
  </si>
  <si>
    <t>Součet</t>
  </si>
  <si>
    <t>5905025010</t>
  </si>
  <si>
    <t>Doplnění stezky štěrkodrtí ojediněle ručně</t>
  </si>
  <si>
    <t>m3</t>
  </si>
  <si>
    <t>-609857269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</si>
  <si>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</si>
  <si>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přechodové oblasti mostního objektu</t>
  </si>
  <si>
    <t>(4*10)*0,1*0,5</t>
  </si>
  <si>
    <t>3</t>
  </si>
  <si>
    <t>M</t>
  </si>
  <si>
    <t>5955101030 - R</t>
  </si>
  <si>
    <t>Kamenivo drcené drť frakce 8/16</t>
  </si>
  <si>
    <t>t</t>
  </si>
  <si>
    <t>8</t>
  </si>
  <si>
    <t>-1460786328</t>
  </si>
  <si>
    <t>(4*10)*0,1*0,5*1,60"( objemová tíha kameniva 1,60t/m3)</t>
  </si>
  <si>
    <t>5905035010</t>
  </si>
  <si>
    <t>Výměna KL malou těžící mechanizací mimo lavičku lože otevřené</t>
  </si>
  <si>
    <t>-1464989237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</si>
  <si>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</si>
  <si>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2,0125*(1,23+10,57+10,29+1,2+24,7)"výměna KL</t>
  </si>
  <si>
    <t>0-(16+12+34)*(0,269*0,170*2,6)-8*0,26*0,16*2,55" odečet objemu pražců</t>
  </si>
  <si>
    <t>5955101000 - R</t>
  </si>
  <si>
    <t>Kamenivo drcené štěrk frakce 31,5/63 třídy BI</t>
  </si>
  <si>
    <t>-1553842037</t>
  </si>
  <si>
    <t>2,0125*(1,23+10,57+10,29+1,2+24,7)*1,70" zřízení nového KL (objemová tíha 1,7 t/m3)</t>
  </si>
  <si>
    <t>0-((16+12+34)*(0,238*0,215*2,6)-8*0,26*0,16*2,55)*1,7" odečet objemu pražců</t>
  </si>
  <si>
    <t>(3,4*0,05)*(70+33+90+49,846+8,341+38,38+67,919)*1,7" kamenivo pro podbití</t>
  </si>
  <si>
    <t>6</t>
  </si>
  <si>
    <t>5905065010</t>
  </si>
  <si>
    <t>Samostatná úprava vrstvy kolejového lože pod ložnou plochou pražců v koleji</t>
  </si>
  <si>
    <t>2023716126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</si>
  <si>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</si>
  <si>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3,4*(1,23+10,57+10,29+1,2+24,7)"nově zřízené KL</t>
  </si>
  <si>
    <t>7</t>
  </si>
  <si>
    <t>5905105030</t>
  </si>
  <si>
    <t>Doplnění KL kamenivem souvisle strojně v koleji</t>
  </si>
  <si>
    <t>-21304698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</si>
  <si>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</si>
  <si>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0,05*3,4*(50+1,23+10,57+10,29+1,2+24,7+50+63)</t>
  </si>
  <si>
    <t>5905105040</t>
  </si>
  <si>
    <t>Doplnění KL kamenivem souvisle strojně ve výhybce</t>
  </si>
  <si>
    <t>1098405259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</si>
  <si>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</si>
  <si>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0,05*3,4*(49,846)" (49,46 - rozvinutá délka výhybky č. 6)</t>
  </si>
  <si>
    <t>9</t>
  </si>
  <si>
    <t>5906105010</t>
  </si>
  <si>
    <t>Demontáž pražce dřevěný</t>
  </si>
  <si>
    <t>kus</t>
  </si>
  <si>
    <t>-657334392</t>
  </si>
  <si>
    <t>Demontáž pražce dřevěný. Poznámka: 1. V cenách jsou započteny náklady na manipulaci, demontáž, odstrojení do součástí a uložení pražců.</t>
  </si>
  <si>
    <t>demontáž dřevěných pražců v přepólích a za výhybkou č. 6</t>
  </si>
  <si>
    <t>14+16+37</t>
  </si>
  <si>
    <t>10</t>
  </si>
  <si>
    <t>5906105020</t>
  </si>
  <si>
    <t>Demontáž pražce betonový</t>
  </si>
  <si>
    <t>-2085253707</t>
  </si>
  <si>
    <t>Demontáž pražce betonový. Poznámka: 1. V cenách jsou započteny náklady na manipulaci, demontáž, odstrojení do součástí a uložení pražců.</t>
  </si>
  <si>
    <t>demontáž pražců v ValMez předpólí a za výhybkou č. 6</t>
  </si>
  <si>
    <t>4+4</t>
  </si>
  <si>
    <t>11</t>
  </si>
  <si>
    <t>5906130035</t>
  </si>
  <si>
    <t>Montáž kolejového roštu v ose koleje pražce dřevěné nevystrojené tvar S49, 49E1</t>
  </si>
  <si>
    <t>km</t>
  </si>
  <si>
    <t>-1448794890</t>
  </si>
  <si>
    <t>Montáž kolejového roštu v ose koleje pražce dřevěné nevystrojené tvar S49, 49E1. Poznámka: 1. V cenách jsou započteny náklady na manipulaci a montáž KR, u pražců dřevěných nevystrojených i na vrtání pražců. 2. V cenách nejsou obsaženy náklady na dodávku materiálu.</t>
  </si>
  <si>
    <t>montáž kolejového roštu na dř.pražcích a mostnicích</t>
  </si>
  <si>
    <t>(11,14+1+2,39+1,2+1,2)*0,001</t>
  </si>
  <si>
    <t>12</t>
  </si>
  <si>
    <t>5906130345</t>
  </si>
  <si>
    <t>Montáž kolejového roštu v ose koleje pražce betonové vystrojené tvar S49, 49E1</t>
  </si>
  <si>
    <t>1521353461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</si>
  <si>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</si>
  <si>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montáž kolejového roštu na bet.pražcích</t>
  </si>
  <si>
    <t>(1,20+10,57+7,9+20,8+2,0)*0,001</t>
  </si>
  <si>
    <t>13</t>
  </si>
  <si>
    <t>5906140035</t>
  </si>
  <si>
    <t>Demontáž kolejového roštu koleje v ose koleje pražce dřevěné tvar  S49, T, 49E1</t>
  </si>
  <si>
    <t>-865640761</t>
  </si>
  <si>
    <t>Demontáž kolejového roštu koleje v ose koleje pražce dřevěné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</si>
  <si>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kolejového roštu na dř.pražcích a mostnicích</t>
  </si>
  <si>
    <t>(33,2+25,5)*0,001</t>
  </si>
  <si>
    <t>14</t>
  </si>
  <si>
    <t>5906140155</t>
  </si>
  <si>
    <t>Demontáž kolejového roštu koleje v ose koleje pražce betonové tvar S49, T, 49E1</t>
  </si>
  <si>
    <t>1759278393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</si>
  <si>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</si>
  <si>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8*0,675/1000</t>
  </si>
  <si>
    <t>5907015016</t>
  </si>
  <si>
    <t>Ojedinělá výměna kolejnic stávající upevnění tvar S49, T, 49E1</t>
  </si>
  <si>
    <t>m</t>
  </si>
  <si>
    <t>-1721265961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</si>
  <si>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</si>
  <si>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výměna kolejnic</t>
  </si>
  <si>
    <t>15,0*2</t>
  </si>
  <si>
    <t>16</t>
  </si>
  <si>
    <t>5907050020</t>
  </si>
  <si>
    <t>Dělení kolejnic řezáním nebo rozbroušením soustavy S49 nebo T</t>
  </si>
  <si>
    <t>-1850073086</t>
  </si>
  <si>
    <t>Dělení kolejnic řezáním nebo rozbroušením soustavy S49 nebo T. Poznámka: 1. V cenách jsou započteny náklady na manipulaci, podložení, označení a provedení řezu kolejnice.</t>
  </si>
  <si>
    <t>řezání pilou stávajících kolejnic (začátek a konec opravy koleje)</t>
  </si>
  <si>
    <t>2*6</t>
  </si>
  <si>
    <t xml:space="preserve">řezání vložek ze stávajících kolejnic koleje č. 1 pro kolej č. 3 </t>
  </si>
  <si>
    <t>řezání plamenem nových kolejnic (krácení kolejnic na délku cca 25 m)</t>
  </si>
  <si>
    <t>2*4</t>
  </si>
  <si>
    <t>17</t>
  </si>
  <si>
    <t>5908005430</t>
  </si>
  <si>
    <t>Oprava kolejnicového styku demontáž spojek tv. S49</t>
  </si>
  <si>
    <t>styk</t>
  </si>
  <si>
    <t>-1894635328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</si>
  <si>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</si>
  <si>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4" demontáž spojek, které budou nahrazeny svary</t>
  </si>
  <si>
    <t>18</t>
  </si>
  <si>
    <t>5909040010</t>
  </si>
  <si>
    <t>Následná úprava GPK výhybky směrové a výškové uspořádání pražce dřevěné nebo ocelové</t>
  </si>
  <si>
    <t>-803177352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</si>
  <si>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</si>
  <si>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</t>
  </si>
  <si>
    <t>Poznámka k položce:_x000D_
Rozvinutá délka výhybky=m</t>
  </si>
  <si>
    <t>směrová  a výšková úprava koleje (3. podbití):</t>
  </si>
  <si>
    <t>0"v evid. km 107,900 - 107,970 koleje č. 1</t>
  </si>
  <si>
    <t>2,39+1,2" v evid. km 107,970 - 108,002</t>
  </si>
  <si>
    <t>1*33"v evid. km 108,002 - 108,035 koleje č. 1</t>
  </si>
  <si>
    <t>0" v evid. km 108,035 - 108,060 koleje č. 1</t>
  </si>
  <si>
    <t>0"v evid. km 108,060 - 108,150 koleje č. 1</t>
  </si>
  <si>
    <t>1*49,846"rozvinutá délka výhybky č. 6</t>
  </si>
  <si>
    <t>0"mezi výhybkami č. 6 a 5 koleje č. 3</t>
  </si>
  <si>
    <t>19</t>
  </si>
  <si>
    <t>5909040020</t>
  </si>
  <si>
    <t>Následná úprava GPK výhybky směrové a výškové uspořádání pražce betonové</t>
  </si>
  <si>
    <t>2118318549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</si>
  <si>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</si>
  <si>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1*70"v evid. km 107,900 - 107,970 koleje č. 1</t>
  </si>
  <si>
    <t xml:space="preserve">10,57+7,90" v evid. km 107,970 - 108,002 </t>
  </si>
  <si>
    <t>0"v evid. km 108,002 - 108,035 koleje č. 1</t>
  </si>
  <si>
    <t>1*25" v evid. km 108,035 - 108,060 koleje č. 1</t>
  </si>
  <si>
    <t>1*90"v evid. km 108,060 - 108,150 koleje č. 1</t>
  </si>
  <si>
    <t>0"rozvinutá délka výhybky č. 6</t>
  </si>
  <si>
    <t>1*(8,341+38,380+67,919)"mezi výhybkami č. 6 a 5 koleje č. 3</t>
  </si>
  <si>
    <t>20</t>
  </si>
  <si>
    <t>5909042010</t>
  </si>
  <si>
    <t>Přesná úprava GPK výhybky směrové a výškové uspořádání pražce dřevěné nebo ocelové</t>
  </si>
  <si>
    <t>-2035907732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</si>
  <si>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</si>
  <si>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směrová  a výšková úprava koleje (1. a 2. podbití):</t>
  </si>
  <si>
    <t>pro kolej č. 1 v evid. km 107,9 - 108,15 (v délce 250 m)</t>
  </si>
  <si>
    <t>pro kolej č. 3 v délce 147,837 m</t>
  </si>
  <si>
    <t>2*(2,39+1,2)" v evid. km 107,970 - 108,002</t>
  </si>
  <si>
    <t>2*33"v evid. km 108,002 - 108,035 koleje č. 1</t>
  </si>
  <si>
    <t>2*49,846"rozvinutá délka výhybky č. 6</t>
  </si>
  <si>
    <t>2*0"mezi výhybkami č. 6 a 5 koleje č. 3</t>
  </si>
  <si>
    <t>5909042020</t>
  </si>
  <si>
    <t>Přesná úprava GPK výhybky směrové a výškové uspořádání pražce betonové</t>
  </si>
  <si>
    <t>-1513911415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</si>
  <si>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</si>
  <si>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směrová  a výšková úprava koleje (1. a 2. podbití)</t>
  </si>
  <si>
    <t>pro kolej č. 1 v evid. km 107,9 - 108,150 (v délce 250 m)</t>
  </si>
  <si>
    <t>2*70"v evid. km 107,900 - 107,970 koleje č. 1</t>
  </si>
  <si>
    <t xml:space="preserve">2*(10,57+7,90)" v evid. km 107,970 - 108,002 </t>
  </si>
  <si>
    <t>2*25" v evid. km 108,035 - 108,060 koleje č. 1</t>
  </si>
  <si>
    <t>2*90"v evid. km 108,060 - 108,150 koleje č. 1</t>
  </si>
  <si>
    <t>2*(147,837-33,197)"mezi výhybkami č. 6 a 5 koleje č. 3</t>
  </si>
  <si>
    <t>22</t>
  </si>
  <si>
    <t>5910020130</t>
  </si>
  <si>
    <t>Svařování kolejnic termitem plný předehřev standardní spára svar jednotlivý tv. S49</t>
  </si>
  <si>
    <t>svar</t>
  </si>
  <si>
    <t>856060341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</si>
  <si>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</si>
  <si>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10"počet svarů na koleji č. 1 (včetně dvou svarů - nastavení potřebné délky kolejnic na mostě) </t>
  </si>
  <si>
    <t>8" počet svarů na koleji č. 3</t>
  </si>
  <si>
    <t>23</t>
  </si>
  <si>
    <t>5910035030</t>
  </si>
  <si>
    <t>Dosažení dovolené upínací teploty v BK prodloužením kolejnicového pásu v koleji tv. S49</t>
  </si>
  <si>
    <t>-399854369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</si>
  <si>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</si>
  <si>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 xml:space="preserve">2" předpokládaná lokace závěrných svarů v km 107,96881 </t>
  </si>
  <si>
    <t>24</t>
  </si>
  <si>
    <t>5910040320</t>
  </si>
  <si>
    <t>Umožnění volné dilatace kolejnice demontáž upevňovadel s osazením kluzných podložek rozdělení pražců "d"</t>
  </si>
  <si>
    <t>-368063887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</si>
  <si>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</si>
  <si>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2*193,941-2*(35,271-2,040)" v koleji č. 1 v km 107,91881 - 108,112751</t>
  </si>
  <si>
    <t>2*(49,846+24+15+24)" v koleji č. 3</t>
  </si>
  <si>
    <t>25</t>
  </si>
  <si>
    <t>5910040420</t>
  </si>
  <si>
    <t>Umožnění volné dilatace kolejnice montáž upevňovadel s odstraněním kluzných podložek rozdělení pražců "d"</t>
  </si>
  <si>
    <t>1837651850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</si>
  <si>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</si>
  <si>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26</t>
  </si>
  <si>
    <t>5911683030</t>
  </si>
  <si>
    <t>Demontáž MDZ s pohyblivým jazykem pražce dřevěné tv. S49</t>
  </si>
  <si>
    <t>537147964</t>
  </si>
  <si>
    <t>Demontáž MDZ s pohyblivým jazykem pražce dřevěné tv. S49. Poznámka: 1. V cenách jsou započteny náklady na demontáž do součástí a naložení na dopravní prostředek.</t>
  </si>
  <si>
    <t>Poznámka k položce:_x000D_
MDZ v obou kolejnicových pásech</t>
  </si>
  <si>
    <t>27</t>
  </si>
  <si>
    <t>5958140000 - R</t>
  </si>
  <si>
    <t>Podkladnice žebrová tv. S4</t>
  </si>
  <si>
    <t>1100354564</t>
  </si>
  <si>
    <t>(8)*2"podkladnice pro nově dodané dřevěné pražce</t>
  </si>
  <si>
    <t>28</t>
  </si>
  <si>
    <t>5958158005 - R</t>
  </si>
  <si>
    <t>Podložka pryžová pod patu kolejnice S49  183/126/6</t>
  </si>
  <si>
    <t>60035655</t>
  </si>
  <si>
    <t>2*8" na dřevěné pražce</t>
  </si>
  <si>
    <t>29</t>
  </si>
  <si>
    <t>5958158005.R</t>
  </si>
  <si>
    <t>Podložka pryžová pod patu kolejnice S49  - mostnicová</t>
  </si>
  <si>
    <t>-1792128546</t>
  </si>
  <si>
    <t>2*(18+2)" podložky pod podkladnice S4M</t>
  </si>
  <si>
    <t>30</t>
  </si>
  <si>
    <t>5958158070 - R</t>
  </si>
  <si>
    <t>Podložka polyetylenová pod podkladnici 380/160/2 (S4, R4)</t>
  </si>
  <si>
    <t>402276729</t>
  </si>
  <si>
    <t>2*8" dřevěné pražce</t>
  </si>
  <si>
    <t>31</t>
  </si>
  <si>
    <t>5958158080 - R</t>
  </si>
  <si>
    <t>Podložka z penefolu pod podkladnici 390/210/5</t>
  </si>
  <si>
    <t>-2077871642</t>
  </si>
  <si>
    <t>(18+2)*2" podložky pod podkladnice na mostnicích a pozednicích</t>
  </si>
  <si>
    <t>32</t>
  </si>
  <si>
    <t>5958140010 - R</t>
  </si>
  <si>
    <t>Podkladnice žebrová tv. S4M</t>
  </si>
  <si>
    <t>-900848726</t>
  </si>
  <si>
    <t>2*(18+2)" podkladnice pro mostnice a pozednice</t>
  </si>
  <si>
    <t>33</t>
  </si>
  <si>
    <t>5958128010 - R</t>
  </si>
  <si>
    <t>Komplety ŽS 4 (šroub RS 1, matice M 24, podložka Fe6, svěrka ŽS4)</t>
  </si>
  <si>
    <t>-1168275908</t>
  </si>
  <si>
    <t>2*2*8"tuhé upevnění na dřevěných pražcích</t>
  </si>
  <si>
    <t>34</t>
  </si>
  <si>
    <t>5958128005 - R</t>
  </si>
  <si>
    <t>Komplety Skl 24 (šroub RS 0, matice M 22, podložka Uls 6)</t>
  </si>
  <si>
    <t>1366616920</t>
  </si>
  <si>
    <t>2*2*(2+18)"pružné upevnění na  mostnicích a pozednicích</t>
  </si>
  <si>
    <t>35</t>
  </si>
  <si>
    <t>5958128000 - R</t>
  </si>
  <si>
    <t>Komplety Skl 14  (svěrka Skl 14, vrtule R1,podložka Uls7)</t>
  </si>
  <si>
    <t>1620270919</t>
  </si>
  <si>
    <t>2*2*(70/2)" komplety na 1/2 dodaných betonových pražců</t>
  </si>
  <si>
    <t>36</t>
  </si>
  <si>
    <t>5958158045 - R</t>
  </si>
  <si>
    <t>Podložka pryžová pod patu kolejnice Zw 900 NT-125</t>
  </si>
  <si>
    <t>-1205682850</t>
  </si>
  <si>
    <t>2*(70)" podložka pod patu kolejnice na betonových pražcích</t>
  </si>
  <si>
    <t>37</t>
  </si>
  <si>
    <t>5958134075 - R</t>
  </si>
  <si>
    <t>Součásti upevňovací vrtule R1(145)</t>
  </si>
  <si>
    <t>512</t>
  </si>
  <si>
    <t>-200973662</t>
  </si>
  <si>
    <t>(2+18+8)*4*2"vrtule R1 pro nově dodané dřevěné  pražce + mostnice a pozednice</t>
  </si>
  <si>
    <t>38</t>
  </si>
  <si>
    <t>5958134040 - R</t>
  </si>
  <si>
    <t>Součásti upevňovací kroužek pružný dvojitý Fe 6</t>
  </si>
  <si>
    <t>-1444103827</t>
  </si>
  <si>
    <t>(18+2+8)*4*2"pružné kroužky pro vrtule na pozednicích, mostnicích a dřevěných pražcích</t>
  </si>
  <si>
    <t>39</t>
  </si>
  <si>
    <t>5958155035</t>
  </si>
  <si>
    <t>Úhlové vodicí vložky Wfp 14K NT</t>
  </si>
  <si>
    <t>-486028870</t>
  </si>
  <si>
    <t>(70/2)*4" dodávka k 1/2 dodaných betonových pražců</t>
  </si>
  <si>
    <t>40</t>
  </si>
  <si>
    <t>5999005010</t>
  </si>
  <si>
    <t>Třídění spojovacích a upevňovacích součástí</t>
  </si>
  <si>
    <t>1055999042</t>
  </si>
  <si>
    <t>Třídění spojovacích a upevňovacích součástí. Poznámka: 1. V cenách jsou započteny náklady na manipulaci, vytřídění a uložení materiálu na úložiště nebo do skladu.</t>
  </si>
  <si>
    <t>(14+16+2+33+2)*(4*0,00052+4*0,00009)" vrtule + kroužky</t>
  </si>
  <si>
    <t>(14+16+2+33+2)*(2*0,00852)" podkladnice</t>
  </si>
  <si>
    <t>41</t>
  </si>
  <si>
    <t>5999005020</t>
  </si>
  <si>
    <t>Třídění pražců a kolejnicových podpor</t>
  </si>
  <si>
    <t>-433645539</t>
  </si>
  <si>
    <t>Třídění pražců a kolejnicových podpor. Poznámka: 1. V cenách jsou započteny náklady na manipulaci, vytřídění a uložení materiálu na úložiště nebo do skladu.</t>
  </si>
  <si>
    <t>(14+16+37)*(0,103)" stávající dřevěné pražce</t>
  </si>
  <si>
    <t xml:space="preserve">8*0,260" stávající betonové pražce (m=260 kg/kus viz SŽDC SR103/3(S) </t>
  </si>
  <si>
    <t>42</t>
  </si>
  <si>
    <t>5999005030</t>
  </si>
  <si>
    <t>Třídění kolejnic</t>
  </si>
  <si>
    <t>1663374560</t>
  </si>
  <si>
    <t>Třídění kolejnic. Poznámka: 1. V cenách jsou započteny náklady na manipulaci, vytřídění a uložení materiálu na úložiště nebo do skladu.</t>
  </si>
  <si>
    <t>2*(1,23+33,2+24,7)*0,04939*0,95" kolejnice (m=49,39 kg/m, 5% opotřebení)</t>
  </si>
  <si>
    <t>OST</t>
  </si>
  <si>
    <t>Ostatní</t>
  </si>
  <si>
    <t>43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</si>
  <si>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</si>
  <si>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</si>
  <si>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-2016177232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</si>
  <si>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</si>
  <si>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Drobné kolejivo; svrškový materiál pro mostnice, pozednice a dřevěné pražce</t>
  </si>
  <si>
    <t>1" dovoz drobného kolejiva</t>
  </si>
  <si>
    <t>44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</si>
  <si>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</si>
  <si>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</si>
  <si>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889373520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</si>
  <si>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</si>
  <si>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</si>
  <si>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2,0125*(1,23+10,57+10,29+1,2+24,70)*2,0"odstraněné stáv. KL (objemová tíha 2 t/m3)</t>
  </si>
  <si>
    <t>(0-(16+12+34)*(0,238*0,215*2,6)-8*0,26*0,16*2,55)*2,0" odečet objemu pražců</t>
  </si>
  <si>
    <t>-13,652*2,0"km 109,622</t>
  </si>
  <si>
    <t>45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</si>
  <si>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</si>
  <si>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</si>
  <si>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530799248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</si>
  <si>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</si>
  <si>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dovoz nových dřevěných pražců ze zásob zadavatele/objednatele z žst. Frýdek - Místek</t>
  </si>
  <si>
    <t>(6+2)*0,103" nové dřevěné pražce ( m= 103 kg/kus viz předpis SŽDC SR 103/3(S))</t>
  </si>
  <si>
    <t>46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</si>
  <si>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</si>
  <si>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</si>
  <si>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76864539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</si>
  <si>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</si>
  <si>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dovoz 118,260 m nových kolejnic S49 ze zásob zadavatele/objednatele z žst. Frenštát nad Ostravicí</t>
  </si>
  <si>
    <t>2*(1,23+33,2+24,70)*0,04939"dodávka nových kolejnic (m = 49,39 kg/m) ze zásob objednatele</t>
  </si>
  <si>
    <t>dovoz 70 ks nových/užitých betonových pražců  B91S/2 ze zásob zadavatele/objednatele z žst. Havířov</t>
  </si>
  <si>
    <t xml:space="preserve">(16+12+42)*0,304" nové/užité betonové pražce B91S/2 pražce (m = 304 kg/kus viz SŽDC SR103/3(S) </t>
  </si>
  <si>
    <t>47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</si>
  <si>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</si>
  <si>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</si>
  <si>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-677432692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</si>
  <si>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</si>
  <si>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2*(33,2+25,5+15)*0,04939*0,95"odvoz starých kolejnic (m=49,39 kg/m, 5% opotřebení)</t>
  </si>
  <si>
    <t xml:space="preserve">4*0,260" odvoz betonových stáv. PB 2 pražců (m=260 kg/kus viz SŽDC SR103/3(S) </t>
  </si>
  <si>
    <t>(14+16+37)*0,103" odvoz stáv. dřevěných pražců ( m= 103 kg/kus viz předpis SŽDC SR 103/3(S))</t>
  </si>
  <si>
    <t>2*4*0,04939" dodávka nových kolejnic</t>
  </si>
  <si>
    <t>48</t>
  </si>
  <si>
    <t>9902300500</t>
  </si>
  <si>
    <t>Doprava jednosměrná (např. nakupovaného materiálu) mechanizací o nosnosti přes 3,5 t sypanin (kameniva, písku, suti, dlažebních kostek, atd.) do 60 km</t>
  </si>
  <si>
    <t>-953876151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</si>
  <si>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</si>
  <si>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2,0125*(10,57+10,29+1,2+25,50+15)*1,70" nové KL (objemová tíha 1,7 t/m3)</t>
  </si>
  <si>
    <t>(4*10)*0,1*0,5*2" materiál pro zřízení stezky( objemová tíha kameniva 2t/m3)</t>
  </si>
  <si>
    <t>49</t>
  </si>
  <si>
    <t>9902900100</t>
  </si>
  <si>
    <t>Naložení sypanin, drobného kusového materiálu, suti</t>
  </si>
  <si>
    <t>-109174119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</si>
  <si>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</si>
  <si>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2,0125*(1,23+10,57+10,29+1,2+24,7)*1,70" nové KL (objemová tíha 1,7 t/m3)</t>
  </si>
  <si>
    <t>0"odstraněné stáv. KL (objemová tíha 2 t/m3) - v položce výměna KL</t>
  </si>
  <si>
    <t>(4*10)*0,1*0,5*2"materiál pro stezky ( objemová tíha kameniva 2t/m3)</t>
  </si>
  <si>
    <t>50</t>
  </si>
  <si>
    <t>9902900200</t>
  </si>
  <si>
    <t>Naložení objemnějšího kusového materiálu, vybouraných hmot</t>
  </si>
  <si>
    <t>-695896713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</si>
  <si>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</si>
  <si>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2*(1,23+33,2+(24,7-15)+15)*0,04939*0,95"odvoz starých kolejnic (m=49,39 kg/m, 5% opotřebení)</t>
  </si>
  <si>
    <t>2*(1,23+33,2+24,7)*0,04939"dodávka nových kolejnic (m=49,39 kg/m)</t>
  </si>
  <si>
    <t xml:space="preserve">6*0,260"  betonové stáv. PB 2 pražce (m=260 kg/kus viz SŽDC SR103/3(S) </t>
  </si>
  <si>
    <t xml:space="preserve">(16+12+34)*0,304" nové betonovéh B91S/2 pražce (m= 304 kg/kus viz SŽDC SR103/3(S) </t>
  </si>
  <si>
    <t>(16+12+6+34)*0,103" stáv. dřevěné pražce ( m= 103 kg/kus viz předpis SŽDC SR 103/3(S))</t>
  </si>
  <si>
    <t>(6)*0,103" nové dřevěné pražce ( m= 103 kg/kus viz předpis SŽDC SR 103/3(S))</t>
  </si>
  <si>
    <t>51</t>
  </si>
  <si>
    <t>9902900300</t>
  </si>
  <si>
    <t>Složení sypanin, drobného kusového materiálu, suti</t>
  </si>
  <si>
    <t>-1640300535</t>
  </si>
  <si>
    <t>Složení sypanin, drobného kusového materiálu, suti Poznámka: 1. Ceny jsou určeny pro skládání materiálu z vlastních zásob objednatele.</t>
  </si>
  <si>
    <t>2,0125*(1,23+10,57+10,29+1,2+24,70)*1,70" nové KL (objemová tíha 1,7 t/m3)</t>
  </si>
  <si>
    <t>(4*10)*0,1*0,5*2" materiál pro stezky (objemová tíha kameniva 2t/m3)</t>
  </si>
  <si>
    <t>52</t>
  </si>
  <si>
    <t>9902900400</t>
  </si>
  <si>
    <t>Složení objemnějšího kusového materiálu, vybouraných hmot</t>
  </si>
  <si>
    <t>1818627427</t>
  </si>
  <si>
    <t>Složení objemnějšího kusového materiálu, vybouraných hmot Poznámka: 1. Ceny jsou určeny pro skládání materiálu z vlastních zásob objednatele.</t>
  </si>
  <si>
    <t>53</t>
  </si>
  <si>
    <t>9903200100</t>
  </si>
  <si>
    <t>Přeprava mechanizace na místo prováděných prací o hmotnosti přes 12 t přes 50 do 100 km</t>
  </si>
  <si>
    <t>-299220362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</si>
  <si>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</si>
  <si>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1" mechanismus pro úpravu kolejového lože = PUŠL (1. a 2. podbití)</t>
  </si>
  <si>
    <t>54</t>
  </si>
  <si>
    <t>9903200200</t>
  </si>
  <si>
    <t>Přeprava mechanizace na místo prováděných prací o hmotnosti přes 12 t do 200 km</t>
  </si>
  <si>
    <t>-1294365828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</si>
  <si>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</si>
  <si>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1" Automatická Strojní Podbíječka = ASP (1. a 2. podbití) platí i pro objekt most v km 109,622</t>
  </si>
  <si>
    <t>1" ASP (3. podbití)</t>
  </si>
  <si>
    <t>55</t>
  </si>
  <si>
    <t>9909000100</t>
  </si>
  <si>
    <t>Poplatek za uložení suti nebo hmot na oficiální skládku</t>
  </si>
  <si>
    <t>640789303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</si>
  <si>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</si>
  <si>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2,0125*(1,23+10,57+10,29+1,2+24,7)*2"stávající kolejové lože uložené na skládce</t>
  </si>
  <si>
    <t>-13,652*2,0"použít pro zásyp v km 109,622</t>
  </si>
  <si>
    <t>56</t>
  </si>
  <si>
    <t>9909000300</t>
  </si>
  <si>
    <t>Poplatek za likvidaci dřevěných kolejnicových podpor</t>
  </si>
  <si>
    <t>-974441801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</si>
  <si>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</si>
  <si>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(14+16+37)*0,103" poplatek za likvidaci dřevěných pražců ( m= 103 kg/kus viz předpis SŽDC SR 103/3(S))</t>
  </si>
  <si>
    <t>57</t>
  </si>
  <si>
    <t>9909000400</t>
  </si>
  <si>
    <t>Poplatek za likvidaci plastových součástí</t>
  </si>
  <si>
    <t>1597590174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</si>
  <si>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</si>
  <si>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(16+18+2+18+34)*(2*0,00027)" poplatek za uložení podložek pod podkladnicích a kolejnicích u mostnic, pozednic a dřevěných pražců</t>
  </si>
  <si>
    <t>58</t>
  </si>
  <si>
    <t>9909000500</t>
  </si>
  <si>
    <t>Poplatek uložení odpadu betonových prefabrikátů</t>
  </si>
  <si>
    <t>-1755271879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</si>
  <si>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</si>
  <si>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8*0,260" poplatek za uložení celkem 6 betonových pražců (m=260 kg/kus viz SŽDC SR103/3(S) </t>
  </si>
  <si>
    <t>plochaDlažby</t>
  </si>
  <si>
    <t>celková plocha dlažby</t>
  </si>
  <si>
    <t>16,905</t>
  </si>
  <si>
    <t>objemKoncovychPrahu</t>
  </si>
  <si>
    <t>objem koncových prahů dlažby</t>
  </si>
  <si>
    <t>2,632</t>
  </si>
  <si>
    <t>vodorovneIzolPlochy</t>
  </si>
  <si>
    <t>vodorovné izolované plochy</t>
  </si>
  <si>
    <t>20,385</t>
  </si>
  <si>
    <t>svisleIzolPlochy</t>
  </si>
  <si>
    <t>svislé izolované plochy</t>
  </si>
  <si>
    <t>10,139</t>
  </si>
  <si>
    <t>celkováNátěrPlocha</t>
  </si>
  <si>
    <t>celková nátěrová plocha</t>
  </si>
  <si>
    <t>508,804</t>
  </si>
  <si>
    <t>SO 01.2 - Most v km 107,986 - most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</si>
  <si>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</si>
  <si>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</si>
  <si>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</si>
  <si>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</si>
  <si>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</si>
  <si>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</si>
  <si>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</si>
  <si>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</si>
  <si>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</si>
  <si>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</si>
  <si>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</si>
  <si>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</si>
  <si>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 xml:space="preserve">    789 - Povrchové úpravy ocelových konstrukcí a technologických zařízení</t>
  </si>
  <si>
    <t>Zemní práce</t>
  </si>
  <si>
    <t>113105113</t>
  </si>
  <si>
    <t>Rozebrání dlažeb z lomového kamene kladených na MC vyspárované MC</t>
  </si>
  <si>
    <t>CS ÚRS 2022 02</t>
  </si>
  <si>
    <t>1280971776</t>
  </si>
  <si>
    <t>Rozebrání dlažeb z lomového kamene s přemístěním hmot na skládku na vzdálenost do 3 m nebo s naložením na dopravní prostředek, kladených do cementové malty se spárami zalitými cementovou maltou</t>
  </si>
  <si>
    <t>Online PSC</t>
  </si>
  <si>
    <t>https://podminky.urs.cz/item/CS_URS_2022_02/113105113</t>
  </si>
  <si>
    <t>Příl. 2.1, 2.2</t>
  </si>
  <si>
    <t>1,2*3,75*1,2+1,6*1,0+2*1,8" rozebrání rozpadající se břehového opevnění vpravo u opěry O2</t>
  </si>
  <si>
    <t>119001421</t>
  </si>
  <si>
    <t>Dočasné zajištění kabelů a kabelových tratí ze 3 volně ložených kabelů</t>
  </si>
  <si>
    <t>1642782342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</si>
  <si>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</si>
  <si>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</si>
  <si>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manipulace s kabely po dobu stavby</t>
  </si>
  <si>
    <t>21,0 " kabely budou dočasně zavěšeny na vedlejší lávku</t>
  </si>
  <si>
    <t>2*15,0" předpolí mostu</t>
  </si>
  <si>
    <t>119001422</t>
  </si>
  <si>
    <t>Dočasné zajištění kabelů a kabelových tratí z 6 volně ložených kabelů</t>
  </si>
  <si>
    <t>-216615782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</si>
  <si>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</si>
  <si>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https://podminky.urs.cz/item/CS_URS_2022_02/119001422</t>
  </si>
  <si>
    <t>122112512</t>
  </si>
  <si>
    <t>Odkopávky a prokopávky nezapažené pro železnice v nesoudržné hornině třídy těžitelnosti I skupiny 1 a 2 objem do 10 m3 ručně</t>
  </si>
  <si>
    <t>-549920942</t>
  </si>
  <si>
    <t>Odkopávky a prokopávky pro spodní stavbu železnic ručně zapažených i nezapažených objemu do 10 m3 v hornině třídy těžitelnosti I skupiny 1 a 2 nesoudržných</t>
  </si>
  <si>
    <t>https://podminky.urs.cz/item/CS_URS_2022_02/122112512</t>
  </si>
  <si>
    <t>Příl. 2.2, 2.4</t>
  </si>
  <si>
    <t>Mezi parapety v předpolích mostu</t>
  </si>
  <si>
    <t>2*(3,766*1,7*0,7)</t>
  </si>
  <si>
    <t>V předpolí na VALMEZ straně</t>
  </si>
  <si>
    <t>0,5*0,7*7"pro drenáž</t>
  </si>
  <si>
    <t>0,5*(2,5+4,5)*(0,75/2+0,8+0,5/2)"pro gabiónové stěny</t>
  </si>
  <si>
    <t>v předpolí na FM straně</t>
  </si>
  <si>
    <t>0,5*0,7*5,5+0,5*0,5*0,8"pro drenáž + šachta</t>
  </si>
  <si>
    <t>2*0,5*2,5*(0,75/2+0,8+0,5/2)"pro gabiónové stěny</t>
  </si>
  <si>
    <t>Pro dlažby</t>
  </si>
  <si>
    <t>0,3*plochaDlažby</t>
  </si>
  <si>
    <t>Odkopávky nad kabelovou trasou v předpólích mostu (10 m před a za mostem)</t>
  </si>
  <si>
    <t>2*0,5*0,8*10</t>
  </si>
  <si>
    <t>132112131</t>
  </si>
  <si>
    <t>Hloubení nezapažených rýh šířky do 800 mm v soudržných horninách třídy těžitelnosti I skupiny 1 a 2 ručně</t>
  </si>
  <si>
    <t>-1717372225</t>
  </si>
  <si>
    <t>Hloubení nezapažených rýh šířky do 800 mm ručně s urovnáním dna do předepsaného profilu a spádu v hornině třídy těžitelnosti I skupiny 1 a 2 soudržných</t>
  </si>
  <si>
    <t>https://podminky.urs.cz/item/CS_URS_2022_02/132112131</t>
  </si>
  <si>
    <t>hloubení rýh pro koncové zajišťovací prahy dlažeb</t>
  </si>
  <si>
    <t>153812121</t>
  </si>
  <si>
    <t>Trn z betonářské oceli včetně zainjektování D od 20 do 26 mm l přes 0,4 do 3 m</t>
  </si>
  <si>
    <t>-1390626520</t>
  </si>
  <si>
    <t>Trn z betonářské oceli včetně zainjektování při průměru oceli od 20 do 26 mm, délky přes 0,4 do 3,0 m</t>
  </si>
  <si>
    <t>https://podminky.urs.cz/item/CS_URS_2022_02/153812121</t>
  </si>
  <si>
    <t>vodorovné pruty mezi římsou a závěrnou zídkou viz. položka č.8  výkresu 2.52</t>
  </si>
  <si>
    <t xml:space="preserve">4 </t>
  </si>
  <si>
    <t>162251101</t>
  </si>
  <si>
    <t>Vodorovné přemístění do 20 m výkopku/sypaniny z horniny třídy těžitelnosti I skupiny 1 až 3</t>
  </si>
  <si>
    <t>-85932602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</si>
  <si>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</si>
  <si>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https://podminky.urs.cz/item/CS_URS_2022_02/162251101</t>
  </si>
  <si>
    <t>Přesun ručního výkopku (na meziskládku) pro zpětný zásyp/obsyp kabelové trasy a gabiónových stěn</t>
  </si>
  <si>
    <t>((0,3+1,05)/2)*0,5*6"vnější zásyp gabiónové stěny</t>
  </si>
  <si>
    <t>((0,3+1,05)/2)*0,5*4"vnější zásyp gabiónové stěny</t>
  </si>
  <si>
    <t>zásyp rýh pro kabelovou trasu v předpólích mostu (10 m před a za mostem)</t>
  </si>
  <si>
    <t>162751117</t>
  </si>
  <si>
    <t>Vodorovné přemístění přes 9 000 do 10000 m výkopku/sypaniny z horniny třídy těžitelnosti I skupiny 1 až 3</t>
  </si>
  <si>
    <t>-931671474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</si>
  <si>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</si>
  <si>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</si>
  <si>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 xml:space="preserve">Přesun přebytečné zeminy na skládku nebo deponii </t>
  </si>
  <si>
    <t>35,161-11,375+objemKoncovychPrahu</t>
  </si>
  <si>
    <t>rozebraná kamenná dlažba na pravé F-M straně</t>
  </si>
  <si>
    <t>10,6*0,25</t>
  </si>
  <si>
    <t>162751119</t>
  </si>
  <si>
    <t>Příplatek k vodorovnému přemístění výkopku/sypaniny z horniny třídy těžitelnosti I skupiny 1 až 3 ZKD 1000 m přes 10000 m</t>
  </si>
  <si>
    <t>1500851919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</si>
  <si>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</si>
  <si>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</si>
  <si>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předpokládaná vzdálenost do 19 km (Kunčice pod Ondřejníkem)</t>
  </si>
  <si>
    <t>9*(35,161-11,375)</t>
  </si>
  <si>
    <t>167151101</t>
  </si>
  <si>
    <t>Nakládání výkopku z hornin třídy těžitelnosti I skupiny 1 až 3 do 100 m3</t>
  </si>
  <si>
    <t>-284155104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</si>
  <si>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</si>
  <si>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</si>
  <si>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2*11,375" nakládka nebo překládka zeminy pro zpětný zásyp kabelové trasy (1x na deponii + 1x z deponie)</t>
  </si>
  <si>
    <t>35,161-11,375+objemKoncovychPrahu"nákladka z odkopávek</t>
  </si>
  <si>
    <t>10,6*0,25" rozebraná dlažba</t>
  </si>
  <si>
    <t>174111101</t>
  </si>
  <si>
    <t>Zásyp jam, šachet rýh nebo kolem objektů sypaninou se zhutněním ručně</t>
  </si>
  <si>
    <t>-2111255179</t>
  </si>
  <si>
    <t>Zásyp sypaninou z jakékoliv horniny ručně s uložením výkopku ve vrstvách se zhutněním jam, šachet, rýh nebo kolem objektů v těchto vykopávkách</t>
  </si>
  <si>
    <t>https://podminky.urs.cz/item/CS_URS_2022_02/174111101</t>
  </si>
  <si>
    <t xml:space="preserve">Pro zásyp se použije odtěžená zemina - viz kód položky 122112512 </t>
  </si>
  <si>
    <t>174111311</t>
  </si>
  <si>
    <t>Zásyp sypaninou se zhutněním přes 3 m3 pro spodní stavbu železnic</t>
  </si>
  <si>
    <t>-977811282</t>
  </si>
  <si>
    <t>Zásyp sypaninou pro spodní stavbu železnic objemu přes 3 m3 se zhutněním</t>
  </si>
  <si>
    <t>https://podminky.urs.cz/item/CS_URS_2022_02/174111311</t>
  </si>
  <si>
    <t>((0,5*0,5)/2)*6"pro gabiónové stěny</t>
  </si>
  <si>
    <t xml:space="preserve">0,5*0,7*5,5"pro drenáž </t>
  </si>
  <si>
    <t>((0,5*0,5)/2)*4"pro gabiónové stěny</t>
  </si>
  <si>
    <t>58343959</t>
  </si>
  <si>
    <t>kamenivo drcené hrubé frakce 32/63</t>
  </si>
  <si>
    <t>635672068</t>
  </si>
  <si>
    <t>2*(3,766*1,7*0,7)*1,7</t>
  </si>
  <si>
    <t>((0,5*0,5)/2)*6*1,7"pro gabiónové stěny</t>
  </si>
  <si>
    <t>0,5*0,7*7*1,7"pro drenáž</t>
  </si>
  <si>
    <t>((0,5*0,5)/2)*4*1,7"pro gabiónové stěny</t>
  </si>
  <si>
    <t xml:space="preserve">0,5*0,7*5,5*1,7"pro drenáž </t>
  </si>
  <si>
    <t>181411163</t>
  </si>
  <si>
    <t>Založení trávníku zatravňovací textilií včetně textilie pl do 1000 m2 ve svahu přes 1:2 do 1:1</t>
  </si>
  <si>
    <t>-1959185918</t>
  </si>
  <si>
    <t>Založení trávníku na půdě předem připravené plochy do 1000 m2 zatravňovací textilií na svahu přes 1:2 do 1:1</t>
  </si>
  <si>
    <t>https://podminky.urs.cz/item/CS_URS_2022_02/181411163</t>
  </si>
  <si>
    <t>Sanace svahů na VALMEZ straně za dlažbou na délku gabionů</t>
  </si>
  <si>
    <t>3,2*3,5*1,2</t>
  </si>
  <si>
    <t>1,1*1,3</t>
  </si>
  <si>
    <t>00572470</t>
  </si>
  <si>
    <t>osivo směs travní univerzál</t>
  </si>
  <si>
    <t>kg</t>
  </si>
  <si>
    <t>-607569109</t>
  </si>
  <si>
    <t>14,870*0,01</t>
  </si>
  <si>
    <t>182311123</t>
  </si>
  <si>
    <t>Rozprostření ornice ve svahu přes 1:5 tl vrstvy do 200 mm ručně</t>
  </si>
  <si>
    <t>1342072588</t>
  </si>
  <si>
    <t>Rozprostření a urovnání ornice ve svahu sklonu přes 1:5 ručně při souvislé ploše, tl. vrstvy do 200 mm</t>
  </si>
  <si>
    <t>https://podminky.urs.cz/item/CS_URS_2022_02/182311123</t>
  </si>
  <si>
    <t>Pro zatravnění pod gabiony</t>
  </si>
  <si>
    <t>14,870</t>
  </si>
  <si>
    <t>Zakládání</t>
  </si>
  <si>
    <t>212795111</t>
  </si>
  <si>
    <t>Příčné odvodnění mostní opěry z plastových trub DN 160 včetně podkladního betonu, štěrkového obsypu</t>
  </si>
  <si>
    <t>-1240531422</t>
  </si>
  <si>
    <t>Příčné odvodnění za opěrou z plastových trub</t>
  </si>
  <si>
    <t>https://podminky.urs.cz/item/CS_URS_2022_02/212795111</t>
  </si>
  <si>
    <t>7,5"strana VALMEZ</t>
  </si>
  <si>
    <t>5,5+1,5"strana F-M</t>
  </si>
  <si>
    <t>271532213</t>
  </si>
  <si>
    <t>Podsyp pod základové konstrukce se zhutněním z hrubého kameniva frakce 8 až 16 mm</t>
  </si>
  <si>
    <t>-2035374817</t>
  </si>
  <si>
    <t>Podsyp pod základové konstrukce se zhutněním a urovnáním povrchu z kameniva hrubého, frakce 8 - 16 mm</t>
  </si>
  <si>
    <t>https://podminky.urs.cz/item/CS_URS_2022_02/271532213</t>
  </si>
  <si>
    <t xml:space="preserve">0,25*0,5*2*5" pro podsyp gabiónů </t>
  </si>
  <si>
    <t>274311125</t>
  </si>
  <si>
    <t>Základové pasy, prahy, věnce a ostruhy z betonu prostého C 16/20</t>
  </si>
  <si>
    <t>1224240096</t>
  </si>
  <si>
    <t>Základové konstrukce z betonu prostého pasy, prahy, věnce a ostruhy ve výkopu nebo na hlavách pilot C 16/20</t>
  </si>
  <si>
    <t>https://podminky.urs.cz/item/CS_URS_2022_02/274311125</t>
  </si>
  <si>
    <t>0,25*0,5*(1+2,6)" koncový práh dlažby na levé ValMez straně</t>
  </si>
  <si>
    <t>0,25*0,5*(3+3+1,2)" koncový práh dlažby na pravé ValMez straně</t>
  </si>
  <si>
    <t>0,25*0,5*(1+1,7+1)" koncový práh dlažby na levé F-M straně</t>
  </si>
  <si>
    <t>0,25*0,5*(1,55+3,8+1,2)" koncový práh dlažby na pravé F-M straně</t>
  </si>
  <si>
    <t>274354111</t>
  </si>
  <si>
    <t>Bednění základových pasů - zřízení</t>
  </si>
  <si>
    <t>-1473466186</t>
  </si>
  <si>
    <t>Bednění základových konstrukcí pasů, prahů, věnců a ostruh zřízení</t>
  </si>
  <si>
    <t>https://podminky.urs.cz/item/CS_URS_2022_02/274354111</t>
  </si>
  <si>
    <t>2*0,5*(1+2,6)" koncový práh dlažby na levé ValMez straně</t>
  </si>
  <si>
    <t>2*0,5*(3+3+1,2)" koncový práh dlažby na pravé ValMez straně</t>
  </si>
  <si>
    <t>2*0,5*(1+1,7+1)" koncový práh dlažby na levé F-M straně</t>
  </si>
  <si>
    <t>2*0,5*(1,55+3,8+1,2)" koncový práh dlažby na pravé F-M straně</t>
  </si>
  <si>
    <t>274354211</t>
  </si>
  <si>
    <t>Bednění základových pasů - odstranění</t>
  </si>
  <si>
    <t>1727067541</t>
  </si>
  <si>
    <t>Bednění základových konstrukcí pasů, prahů, věnců a ostruh odstranění bednění</t>
  </si>
  <si>
    <t>https://podminky.urs.cz/item/CS_URS_2022_02/274354211</t>
  </si>
  <si>
    <t>275181121</t>
  </si>
  <si>
    <t>Hranice podpěrné dočasné z dřevěných pražců s mezerami 30% v 1 m - zřízení</t>
  </si>
  <si>
    <t>-1705516775</t>
  </si>
  <si>
    <t>Hranice podpěrné dočasné z dřevěných pražců s mezerami do 30 % z objemu, s podkladní vrstvou z kameniva tl. do 100 mm výšky do 1,0 m zřízení</t>
  </si>
  <si>
    <t>https://podminky.urs.cz/item/CS_URS_2022_02/275181121</t>
  </si>
  <si>
    <t>0,5*0,24*0,24*(32+16)" 4 podpěrné hranice pro zved. NK</t>
  </si>
  <si>
    <t>275181221</t>
  </si>
  <si>
    <t>Hranice podpěrné dočasné z dřevěných pražců s mezerami 30% v 1 m - odstranění</t>
  </si>
  <si>
    <t>629621251</t>
  </si>
  <si>
    <t>Hranice podpěrné dočasné z dřevěných pražců s mezerami do 30 % z objemu, s podkladní vrstvou z kameniva tl. do 100 mm výšky do 1,0 m odstranění</t>
  </si>
  <si>
    <t>https://podminky.urs.cz/item/CS_URS_2022_02/275181221</t>
  </si>
  <si>
    <t>Svislé a kompletní konstrukce</t>
  </si>
  <si>
    <t>327215112</t>
  </si>
  <si>
    <t>Opěrná zeď z gabionů dvouzákrutová síť s úpravou galfan s poplastováním vyplněná lomovým kamenem</t>
  </si>
  <si>
    <t>1658556671</t>
  </si>
  <si>
    <t>Opěrné zdi z drátokamenných gravitačních konstrukcí (gabionů) z lomového kamene neupraveného výplňového na sucho ze splétané dvouzákrutové ocelové sítě s povrchovou úpravou galfan s poplastováním</t>
  </si>
  <si>
    <t>https://podminky.urs.cz/item/CS_URS_2022_02/327215112</t>
  </si>
  <si>
    <t>5*0,5*0,5*2</t>
  </si>
  <si>
    <t>327501111</t>
  </si>
  <si>
    <t>Výplň za opěrami a protimrazové klíny z kameniva drceného nebo těženého</t>
  </si>
  <si>
    <t>1086875773</t>
  </si>
  <si>
    <t>Výplň za opěrami a protimrazové klíny z kameniva drceného nebo těženého se zhutněním</t>
  </si>
  <si>
    <t>https://podminky.urs.cz/item/CS_URS_2022_02/327501111</t>
  </si>
  <si>
    <t>viz příloha 2.2 a 2.4</t>
  </si>
  <si>
    <t>3,766*0,4*0,5" O 01</t>
  </si>
  <si>
    <t>3,766*0,4*0,5" O 02</t>
  </si>
  <si>
    <t>334323218</t>
  </si>
  <si>
    <t>Mostní křídla a závěrné zídky ze ŽB C 30/37</t>
  </si>
  <si>
    <t>699338621</t>
  </si>
  <si>
    <t>Mostní křídla a závěrné zídky z betonu železového C 30/37</t>
  </si>
  <si>
    <t>https://podminky.urs.cz/item/CS_URS_2022_02/334323218</t>
  </si>
  <si>
    <t>závěrná zídka za hlavami pozednice VM opěry</t>
  </si>
  <si>
    <t>(0,65*0,50*0,30)*2</t>
  </si>
  <si>
    <t>plocha pro uložení pozednice na VM opěře</t>
  </si>
  <si>
    <t>2,45*0,50*0,10</t>
  </si>
  <si>
    <t>334323291</t>
  </si>
  <si>
    <t>Příplatek k mostním křídlům a závěrným zídkám ze ŽB za betonáž malého rozsahu do 25 m3</t>
  </si>
  <si>
    <t>-1790276419</t>
  </si>
  <si>
    <t>Mostní křídla a závěrné zídky z betonu Příplatek k cenám za práce malého rozsahu do 25 m3</t>
  </si>
  <si>
    <t>https://podminky.urs.cz/item/CS_URS_2022_02/334323291</t>
  </si>
  <si>
    <t>0,318</t>
  </si>
  <si>
    <t>334351112</t>
  </si>
  <si>
    <t>Bednění systémové mostních opěr a úložných prahů z překližek pro ŽB - zřízení</t>
  </si>
  <si>
    <t>-1892227995</t>
  </si>
  <si>
    <t>Bednění mostních opěr a úložných prahů ze systémového bednění zřízení z překližek, pro železobeton</t>
  </si>
  <si>
    <t>https://podminky.urs.cz/item/CS_URS_2022_02/334351112</t>
  </si>
  <si>
    <t>(0,65+0,50+0,65)*0,30*2</t>
  </si>
  <si>
    <t>plocha pro uložení pozednice</t>
  </si>
  <si>
    <t>2,45*2*0,30</t>
  </si>
  <si>
    <t>334351211</t>
  </si>
  <si>
    <t>Bednění systémové mostních opěr a úložných prahů z překližek - odstranění</t>
  </si>
  <si>
    <t>1647814756</t>
  </si>
  <si>
    <t>Bednění mostních opěr a úložných prahů ze systémového bednění odstranění z překližek</t>
  </si>
  <si>
    <t>https://podminky.urs.cz/item/CS_URS_2022_02/334351211</t>
  </si>
  <si>
    <t>2,550</t>
  </si>
  <si>
    <t>334361226</t>
  </si>
  <si>
    <t>Výztuž křídel, závěrných zdí z betonářské oceli 10 505</t>
  </si>
  <si>
    <t>1389882523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</si>
  <si>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</si>
  <si>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https://podminky.urs.cz/item/CS_URS_2022_02/334361226</t>
  </si>
  <si>
    <t>svislé trny nových nadbetonávek závěrné zídky VM opěře</t>
  </si>
  <si>
    <t>6*0,42*2*0,00246*1,05</t>
  </si>
  <si>
    <t>svislé trny pro úložnou plochu pozednice</t>
  </si>
  <si>
    <t>10*0,22*0,00246*1,05</t>
  </si>
  <si>
    <t>334361412</t>
  </si>
  <si>
    <t>Výztuž opěr, prahů, křídel, pilířů, sloupů ze svařovaných sítí do 6 kg/m2</t>
  </si>
  <si>
    <t>-304421494</t>
  </si>
  <si>
    <t>Výztuž betonářská mostních konstrukcí opěr, úložných prahů, křídel, závěrných zídek, bloků ložisek, pilířů a sloupů ze svařovaných sítí do 6 kg/m2</t>
  </si>
  <si>
    <t>https://podminky.urs.cz/item/CS_URS_2022_02/334361412</t>
  </si>
  <si>
    <t>kari síť  100 x 100 mm pr. 8 mm pro nadbetonávky závěrné zídky ve dvou vrstvách</t>
  </si>
  <si>
    <t>0,55*0,40*2*2*0,00709*1,05</t>
  </si>
  <si>
    <t>kari síť 100 x 100 mm pr. 8 mm pro úložnou plochu pozednice jedna vrstva</t>
  </si>
  <si>
    <t>2,35*0,40*0,00709*1,05</t>
  </si>
  <si>
    <t>Vodorovné konstrukce</t>
  </si>
  <si>
    <t>421941221</t>
  </si>
  <si>
    <t>Výroba podlahy z plechů bez výztuh opravě mostu</t>
  </si>
  <si>
    <t>-893626268</t>
  </si>
  <si>
    <t>Oprava podlah z plechů výroba bez výztuh</t>
  </si>
  <si>
    <t>https://podminky.urs.cz/item/CS_URS_2022_02/421941221</t>
  </si>
  <si>
    <t>Příl. 2.2, 2.3</t>
  </si>
  <si>
    <t xml:space="preserve">Šířková úprava plechů na mostnicích </t>
  </si>
  <si>
    <t>11,9*(2*0,248+1,085)</t>
  </si>
  <si>
    <t>421941321</t>
  </si>
  <si>
    <t>Montáž podlahy z plechů bez výztuh při opravě mostu</t>
  </si>
  <si>
    <t>606289706</t>
  </si>
  <si>
    <t>Oprava podlah z plechů montáž bez výztuh</t>
  </si>
  <si>
    <t>https://podminky.urs.cz/item/CS_URS_2022_02/421941321</t>
  </si>
  <si>
    <t>montáž podlah včetně podpůrných profilů</t>
  </si>
  <si>
    <t>Na mostnicích</t>
  </si>
  <si>
    <t>Na chodnících</t>
  </si>
  <si>
    <t>2*11,0*1,0</t>
  </si>
  <si>
    <t>13611309</t>
  </si>
  <si>
    <t>plech ocelový černý žebrovaný S235JR slza tl 6mm tabule</t>
  </si>
  <si>
    <t>-1003065819</t>
  </si>
  <si>
    <t>Uvažována výměna 10% plechů</t>
  </si>
  <si>
    <t>40,814*0,1*0,006*7,85</t>
  </si>
  <si>
    <t>421941521</t>
  </si>
  <si>
    <t>Demontáž podlahových plechů bez výztuh na mostech</t>
  </si>
  <si>
    <t>-1265955423</t>
  </si>
  <si>
    <t>Demontáž podlahových plechů bez výztuh</t>
  </si>
  <si>
    <t>https://podminky.urs.cz/item/CS_URS_2022_02/421941521</t>
  </si>
  <si>
    <t>11,9*(2*0,326+1,192)</t>
  </si>
  <si>
    <t>429172111</t>
  </si>
  <si>
    <t>Výroba ocelových prvků pro opravu mostů šroubovaných nebo svařovaných do 100 kg</t>
  </si>
  <si>
    <t>2054638013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</si>
  <si>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</si>
  <si>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https://podminky.urs.cz/item/CS_URS_2022_02/429172111</t>
  </si>
  <si>
    <t>0,2*2,42*2*(18+2+4)" podložky podlah na mostnicích - L 40/40/4</t>
  </si>
  <si>
    <t>0,2*2,74*(18+2)" podložky podlah na mostnicích - L 45/45/4</t>
  </si>
  <si>
    <t>0,2*3,87*(18+2)" podložky podlah na mostnicích - L 60/40/5</t>
  </si>
  <si>
    <t>0,16*0,16*4*80,0" patní plechy pro sloupky na spodní stavbě na levé straně ve směru km</t>
  </si>
  <si>
    <t>13511121</t>
  </si>
  <si>
    <t>ocel široká jakost S235JR 160x15mm</t>
  </si>
  <si>
    <t>-2142105135</t>
  </si>
  <si>
    <t>materiál pro výrobu patních plechů sloupku zábradlí na spodní stavbě vlevo</t>
  </si>
  <si>
    <t>0,16*0,16*4*0,120*1,05</t>
  </si>
  <si>
    <t>13010414</t>
  </si>
  <si>
    <t>úhelník ocelový rovnostranný jakost S235JR (11 375) 40x40x4mm</t>
  </si>
  <si>
    <t>-204867053</t>
  </si>
  <si>
    <t>Poznámka k položce:_x000D_
Hmotnost: 2,61 kg/m</t>
  </si>
  <si>
    <t>hmotnost 2,42 kg/m, délka 200 mm</t>
  </si>
  <si>
    <t>0,2*2,42*2*(18+2+4)/1000*1,05" podložky podlah na mostnicích - L 40/40/4</t>
  </si>
  <si>
    <t>13011062</t>
  </si>
  <si>
    <t>úhelník ocelový rovnostranný jakost S235JR (11 375) 45x45x4mm</t>
  </si>
  <si>
    <t>1592062243</t>
  </si>
  <si>
    <t>Poznámka k položce:_x000D_
Hmotnost: 2,74 kg/</t>
  </si>
  <si>
    <t>hmotnost 2,74 kg/m, délka 200 mm</t>
  </si>
  <si>
    <t>0,2*2,74*(18+2)/1000*1,05" podložky podlah na mostnicích - L 45/45/4</t>
  </si>
  <si>
    <t>13010508</t>
  </si>
  <si>
    <t>úhelník ocelový nerovnostranný jakost S235JR (11 375) 60x40x5mm</t>
  </si>
  <si>
    <t>-1975713532</t>
  </si>
  <si>
    <t>Poznámka k položce:_x000D_
Hmotnost: 3,76 kg/m</t>
  </si>
  <si>
    <t>hmotnost 3,87 kg/m, délka 200 mm</t>
  </si>
  <si>
    <t>0,2*3,87*(18+2)/1000*1,05" podložky podlah na mostnicích - L 60/40/5</t>
  </si>
  <si>
    <t>429172212</t>
  </si>
  <si>
    <t>Montáž ocelových prvků pro opravu mostů šroubovaných nebo svařovaných přes 100 kg</t>
  </si>
  <si>
    <t>1804100571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</si>
  <si>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</si>
  <si>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https://podminky.urs.cz/item/CS_URS_2022_02/429172212</t>
  </si>
  <si>
    <t xml:space="preserve"> montáž kabelového žlabu</t>
  </si>
  <si>
    <t>0,83*21,0*24</t>
  </si>
  <si>
    <t>0,16*0,16*4*120,0" patní plechy pro sloupky na spodní stavbě na levé straně ve směru km</t>
  </si>
  <si>
    <t>demontáž kabel. žlab pod podlahou ( U 100 )</t>
  </si>
  <si>
    <t>12,0*10,60</t>
  </si>
  <si>
    <t>429173112</t>
  </si>
  <si>
    <t>Přizvednutí a spuštění kcí hmotnosti přes 10 do 50 t</t>
  </si>
  <si>
    <t>-1907823570</t>
  </si>
  <si>
    <t>Přizvednutí a spuštění konstrukcí hmotnosti přes 10 do 50 t</t>
  </si>
  <si>
    <t>https://podminky.urs.cz/item/CS_URS_2022_02/429173112</t>
  </si>
  <si>
    <t>Přizvednutí a spouštění konstrukce pro rektifikaci ložisek, otryskání, nátěr a sanaci závěrné zídky</t>
  </si>
  <si>
    <t>2*15,0</t>
  </si>
  <si>
    <t>451476121</t>
  </si>
  <si>
    <t>Podkladní vrstva plastbetonová tixotropní první vrstva tl 10 mm</t>
  </si>
  <si>
    <t>1579556458</t>
  </si>
  <si>
    <t>Podkladní vrstva plastbetonová tixotropní, tloušťky do 10 mm první vrstva</t>
  </si>
  <si>
    <t>https://podminky.urs.cz/item/CS_URS_2022_02/451476121</t>
  </si>
  <si>
    <t>4*0,26*0,5" uložení pozednic</t>
  </si>
  <si>
    <t>4*0,6*0,4" oblití ložisek</t>
  </si>
  <si>
    <t>0,16*0,16*4" podlítí patních desek sloupku zábradlí</t>
  </si>
  <si>
    <t>451476122</t>
  </si>
  <si>
    <t>Podkladní vrstva plastbetonová tixotropní každá další vrstva tl 10 mm</t>
  </si>
  <si>
    <t>-661612864</t>
  </si>
  <si>
    <t>Podkladní vrstva plastbetonová tixotropní, tloušťky do 10 mm každá další vrstva</t>
  </si>
  <si>
    <t>https://podminky.urs.cz/item/CS_URS_2022_02/451476122</t>
  </si>
  <si>
    <t>4*0,26*0,5" uložení pozednic (tl. celkem 20 mm)</t>
  </si>
  <si>
    <t>457311115</t>
  </si>
  <si>
    <t>Vyrovnávací nebo spádový beton C 16/20 včetně úpravy povrchu</t>
  </si>
  <si>
    <t>246593275</t>
  </si>
  <si>
    <t>Vyrovnávací nebo spádový beton včetně úpravy povrchu C 16/20</t>
  </si>
  <si>
    <t>https://podminky.urs.cz/item/CS_URS_2022_02/457311115</t>
  </si>
  <si>
    <t>2*2,4*3,8*0,1"podkladní beton pod izolačním souvrstvím</t>
  </si>
  <si>
    <t>457311191</t>
  </si>
  <si>
    <t>Příplatek k vyrovnávacímu nebo spádovému betonu za rovinnost</t>
  </si>
  <si>
    <t>1589578096</t>
  </si>
  <si>
    <t>Vyrovnávací nebo spádový beton včetně úpravy povrchu Příplatek k ceně za rovinnost</t>
  </si>
  <si>
    <t>https://podminky.urs.cz/item/CS_URS_2022_02/457311191</t>
  </si>
  <si>
    <t>2*2,4*3,8"podkladní beton pod izolačním souvrstvím</t>
  </si>
  <si>
    <t>461311610</t>
  </si>
  <si>
    <t>Patka pro dlažbu z betonu se zvýšenými nároky na prostředí průřez do 0,20 m2</t>
  </si>
  <si>
    <t>804449679</t>
  </si>
  <si>
    <t>Patka pro dlažbu z betonu se zvýšenými nároky na prostředí průměrného průřezu do 0,20 m2</t>
  </si>
  <si>
    <t>https://podminky.urs.cz/item/CS_URS_2022_02/461311610</t>
  </si>
  <si>
    <t>0,25*0,5*(1,25+4,0+1,6+2,65+3,1+2,05+3,0)</t>
  </si>
  <si>
    <t>465513156</t>
  </si>
  <si>
    <t>Dlažba svahu u opěr z upraveného lomového žulového kamene tl 200 mm do lože C 25/30 pl do 10 m2</t>
  </si>
  <si>
    <t>-911991606</t>
  </si>
  <si>
    <t>Dlažba svahu u mostních opěr z upraveného lomového žulového kamene s vyspárováním maltou MC 25, šíře spáry 15 mm do betonového lože C 25/30 tloušťky 200 mm, plochy do 10 m2</t>
  </si>
  <si>
    <t>https://podminky.urs.cz/item/CS_URS_2022_02/465513156</t>
  </si>
  <si>
    <t>1/2*(1,250+3,000)*(1,850+0,850)"pravá valašsko meziříčská strana</t>
  </si>
  <si>
    <t>1,12*2,800*1,000"levá valašsko meziříčská strana</t>
  </si>
  <si>
    <t>3,310*1,550+1,250*1,000"pravá frýdecko-místecká strana</t>
  </si>
  <si>
    <t>1,650*1,000"levá frýdecko-místecká strana</t>
  </si>
  <si>
    <t>521271911</t>
  </si>
  <si>
    <t>Odizolování mostnicového šroubu se zalitím asfaltem a překrytím PVC</t>
  </si>
  <si>
    <t>1892259922</t>
  </si>
  <si>
    <t>Údržba mostnicových šroubů odizolování se zalitím asfaltem a překrytím PVC</t>
  </si>
  <si>
    <t>https://podminky.urs.cz/item/CS_URS_2022_02/521271911</t>
  </si>
  <si>
    <t>Příl. 2.6</t>
  </si>
  <si>
    <t>2*18</t>
  </si>
  <si>
    <t>521271921</t>
  </si>
  <si>
    <t>Dotažení mostnicového šroubu po dosednutí vlivem provozu</t>
  </si>
  <si>
    <t>-1974086391</t>
  </si>
  <si>
    <t>Údržba mostnicových šroubů dotažení po dosednutí vlivem provozu</t>
  </si>
  <si>
    <t>https://podminky.urs.cz/item/CS_URS_2022_02/521271921</t>
  </si>
  <si>
    <t>521272215</t>
  </si>
  <si>
    <t>Demontáž mostnic s odsunem hmot mimo objekt mostu</t>
  </si>
  <si>
    <t>1424051869</t>
  </si>
  <si>
    <t>Demontáž mostnic s odsunem hmot mimo objekt mostu se zřízením pomocné montážní lávky</t>
  </si>
  <si>
    <t>https://podminky.urs.cz/item/CS_URS_2022_02/521272215</t>
  </si>
  <si>
    <t>521273111</t>
  </si>
  <si>
    <t>Výroba dřevěných mostnic železničního mostu v přímé, v oblouku nebo přechodnici bez převýšení</t>
  </si>
  <si>
    <t>-357068618</t>
  </si>
  <si>
    <t>Mostnice na železničních mostech z tvrdého dřeva s plošným uložením výroba bez převýšení v přímé, v oblouku nebo přechodnici</t>
  </si>
  <si>
    <t>https://podminky.urs.cz/item/CS_URS_2022_02/521273111</t>
  </si>
  <si>
    <t>viz Příl. 2.6</t>
  </si>
  <si>
    <t>18" výroba 18 mostnic</t>
  </si>
  <si>
    <t>521273211</t>
  </si>
  <si>
    <t>Montáž dřevěných mostnic železničního mostu v přímé, v oblouku nebo přechodnici bez převýšení</t>
  </si>
  <si>
    <t>1913293177</t>
  </si>
  <si>
    <t>Mostnice na železničních mostech z tvrdého dřeva s plošným uložením montáž bez převýšení v přímé, v oblouku nebo přechodnici</t>
  </si>
  <si>
    <t>https://podminky.urs.cz/item/CS_URS_2022_02/521273211</t>
  </si>
  <si>
    <t>18" montáž 18 mostnic</t>
  </si>
  <si>
    <t>521281111</t>
  </si>
  <si>
    <t>Výroba pozednic železničního mostu z tvrdého dřeva</t>
  </si>
  <si>
    <t>-336766806</t>
  </si>
  <si>
    <t>Pozednice na železničních mostech z tvrdého dřeva s plošným uložením výroba</t>
  </si>
  <si>
    <t>https://podminky.urs.cz/item/CS_URS_2022_02/521281111</t>
  </si>
  <si>
    <t>2" výroba 2 pozednic</t>
  </si>
  <si>
    <t>521281211</t>
  </si>
  <si>
    <t>Montáž pozednic železničního mostu z tvrdého dřeva</t>
  </si>
  <si>
    <t>-1807571133</t>
  </si>
  <si>
    <t>Pozednice na železničních mostech z tvrdého dřeva s plošným uložením montáž</t>
  </si>
  <si>
    <t>https://podminky.urs.cz/item/CS_URS_2022_02/521281211</t>
  </si>
  <si>
    <t>2" montáž 2 pozednic</t>
  </si>
  <si>
    <t>60815345</t>
  </si>
  <si>
    <t>mostnice dřevěná impregnovaná olejem DB 240x240mm dl 2,4m</t>
  </si>
  <si>
    <t>-688963081</t>
  </si>
  <si>
    <t>Pro položky 5212...</t>
  </si>
  <si>
    <t xml:space="preserve">0,24*0,24*2,4*18" materiál pro 18 ks mostnic </t>
  </si>
  <si>
    <t>60815365</t>
  </si>
  <si>
    <t>mostnice dřevěná impregnovaná olejem DB 240x260mm dl 2,4m</t>
  </si>
  <si>
    <t>-1578733894</t>
  </si>
  <si>
    <t>0,24*0,26*2,4*2" materiál pro 2 ks pozednic</t>
  </si>
  <si>
    <t>31121006</t>
  </si>
  <si>
    <t>podložka pod dřevěnou konstrukci DIN 440 D 20mm</t>
  </si>
  <si>
    <t>100 kus</t>
  </si>
  <si>
    <t>964109665</t>
  </si>
  <si>
    <t>36/100" podložka pro zajištění mostnicových šroubů</t>
  </si>
  <si>
    <t>59</t>
  </si>
  <si>
    <t>31111099_R</t>
  </si>
  <si>
    <t>matice Zn M 20 samojistná šestihranná D985 s polyamidovou vložkou</t>
  </si>
  <si>
    <t>-2121683581</t>
  </si>
  <si>
    <t>viz příloha 2.3 a 2.6</t>
  </si>
  <si>
    <t>2*18" 2 kusy pro jednu mostnici z 18</t>
  </si>
  <si>
    <t>60</t>
  </si>
  <si>
    <t>521283221</t>
  </si>
  <si>
    <t>Demontáž pozednic včetně odstranění štěrkového podsypu</t>
  </si>
  <si>
    <t>-2068662753</t>
  </si>
  <si>
    <t>Demontáž pozednic s odstraněním štěrku</t>
  </si>
  <si>
    <t>https://podminky.urs.cz/item/CS_URS_2022_02/521283221</t>
  </si>
  <si>
    <t>viz Příloha 2.4</t>
  </si>
  <si>
    <t>2" pozednice na O 01 a O 02</t>
  </si>
  <si>
    <t>Úpravy povrchů, podlahy a osazování výplní</t>
  </si>
  <si>
    <t>61</t>
  </si>
  <si>
    <t>629991111</t>
  </si>
  <si>
    <t>Zatmelení spar mezi jednotlivými ocelovými prvky mostních konstrukcí bez výplně</t>
  </si>
  <si>
    <t>-1709301963</t>
  </si>
  <si>
    <t>Zatmelení spar mezi jednotlivými ocelovými prvky mostních konstrukcí polyuretanovým tmelem šířky spar do 10 mm bez výplně</t>
  </si>
  <si>
    <t>https://podminky.urs.cz/item/CS_URS_2022_02/629991111</t>
  </si>
  <si>
    <t xml:space="preserve">60" tmelení štěrbin a spár na K 01 </t>
  </si>
  <si>
    <t>62</t>
  </si>
  <si>
    <t>629992112</t>
  </si>
  <si>
    <t>Zatmelení spar mezi mostními prefabrikáty š do 20 mm PUR tmelem včetně výplně PUR pěnou</t>
  </si>
  <si>
    <t>-1590971489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</si>
  <si>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</si>
  <si>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https://podminky.urs.cz/item/CS_URS_2022_02/629992112</t>
  </si>
  <si>
    <t>zatmelení spár mezi kamennou dlažbou a SS</t>
  </si>
  <si>
    <t>2,275+2,5+1,5+5,2</t>
  </si>
  <si>
    <t>zatmelení spár nnově betonovaných kcí</t>
  </si>
  <si>
    <t>(0,30+0,50+0,30)*2+(0,10+0,50+0,10)*2+2,50</t>
  </si>
  <si>
    <t>zatmelení spár kolem úložných bloků na opěrách</t>
  </si>
  <si>
    <t>6,0+6,0</t>
  </si>
  <si>
    <t>Trubní vedení</t>
  </si>
  <si>
    <t>63</t>
  </si>
  <si>
    <t>894811113</t>
  </si>
  <si>
    <t>Revizní šachta z PVC typ přímý, DN 315/160 hl od 1360 do 1730 mm</t>
  </si>
  <si>
    <t>-1542868216</t>
  </si>
  <si>
    <t>Revizní šachta z tvrdého PVC v otevřeném výkopu typ přímý (DN šachty/DN trubního vedení) DN 315/160, hloubka od 1360 do 1730 mm</t>
  </si>
  <si>
    <t>https://podminky.urs.cz/item/CS_URS_2022_02/894811113</t>
  </si>
  <si>
    <t>1" na pravé F-M straně</t>
  </si>
  <si>
    <t>Ostatní konstrukce a práce, bourání</t>
  </si>
  <si>
    <t>64</t>
  </si>
  <si>
    <t>911121311</t>
  </si>
  <si>
    <t>Montáž ocelového zábradli při opravách mostů</t>
  </si>
  <si>
    <t>864153886</t>
  </si>
  <si>
    <t>Oprava ocelového zábradlí svařovaného nebo šroubovaného montáž</t>
  </si>
  <si>
    <t>https://podminky.urs.cz/item/CS_URS_2022_02/911121311</t>
  </si>
  <si>
    <t>montáž stávajícího zábradlí na mostě a spodní stavbě</t>
  </si>
  <si>
    <t>(2,049+11,100+2,141)</t>
  </si>
  <si>
    <t>65</t>
  </si>
  <si>
    <t>911122111</t>
  </si>
  <si>
    <t>Výroba dílů ocelového zábradlí do 50 kg při opravách mostů</t>
  </si>
  <si>
    <t>1570706334</t>
  </si>
  <si>
    <t>Oprava částí ocelového zábradlí mostů svařovaného nebo šroubovaného výroba dílů hmotnosti do 50 kg</t>
  </si>
  <si>
    <t>https://podminky.urs.cz/item/CS_URS_2022_02/911122111</t>
  </si>
  <si>
    <t>Doplnění dolní příčle na zábradlí na opěrách</t>
  </si>
  <si>
    <t>4x L65/65/8 - 2140</t>
  </si>
  <si>
    <t>2,14*4*7,73</t>
  </si>
  <si>
    <t>66</t>
  </si>
  <si>
    <t>911122211</t>
  </si>
  <si>
    <t>Montáž dílů ocelového zábradlí do 50 kg při opravách mostů</t>
  </si>
  <si>
    <t>-1401199999</t>
  </si>
  <si>
    <t>Oprava částí ocelového zábradlí mostů svařovaného nebo šroubovaného montáž dílů hmotnosti do 50 kg</t>
  </si>
  <si>
    <t>https://podminky.urs.cz/item/CS_URS_2022_02/911122211</t>
  </si>
  <si>
    <t>67</t>
  </si>
  <si>
    <t>13431000_R</t>
  </si>
  <si>
    <t>úhelník ocelový rovnostranný jakost S235JR (11 375) 65x65x8mm</t>
  </si>
  <si>
    <t>-94340741</t>
  </si>
  <si>
    <t>Poznámka k položce:_x000D_
Hmotnost: 7,73 kg/m</t>
  </si>
  <si>
    <t>4x L65/65/8 - 2140 (7,73 kg/m)</t>
  </si>
  <si>
    <t>2,14*4*7,73/1000*1,05</t>
  </si>
  <si>
    <t>68</t>
  </si>
  <si>
    <t>931992111</t>
  </si>
  <si>
    <t>Výplň dilatačních spár z pěnového polystyrénu tl 20 mm</t>
  </si>
  <si>
    <t>-1288007114</t>
  </si>
  <si>
    <t>Výplň dilatačních spár z polystyrenu pěnového, tloušťky 20 mm</t>
  </si>
  <si>
    <t>https://podminky.urs.cz/item/CS_URS_2022_02/931992111</t>
  </si>
  <si>
    <t>4*1,5" gabiónové zdi x opěra O 01 + O 02</t>
  </si>
  <si>
    <t>69</t>
  </si>
  <si>
    <t>938905135</t>
  </si>
  <si>
    <t>Údržba OK mostů - jednotlivá výměna nýtu za trhací šroub M 20 x 70</t>
  </si>
  <si>
    <t>-1832324068</t>
  </si>
  <si>
    <t>Údržba ocelových konstrukcí výměna nýtu za trhací šroub, velikosti M 20 x 70</t>
  </si>
  <si>
    <t>https://podminky.urs.cz/item/CS_URS_2022_02/938905135</t>
  </si>
  <si>
    <t>výměna 3 nýtů v sloupcích zábradlí na mostě v km  vlevo</t>
  </si>
  <si>
    <t>3,0*7</t>
  </si>
  <si>
    <t>70</t>
  </si>
  <si>
    <t>938905311</t>
  </si>
  <si>
    <t>Údržba OK mostů - očistění, nátěr, namazání ložisek</t>
  </si>
  <si>
    <t>-254593682</t>
  </si>
  <si>
    <t>Údržba ocelových konstrukcí údržba ložisek očistění, nátěr, namazání</t>
  </si>
  <si>
    <t>https://podminky.urs.cz/item/CS_URS_2022_02/938905311</t>
  </si>
  <si>
    <t>4" 2x2 ložisek na O 01 a O 02 objektu SO 02</t>
  </si>
  <si>
    <t>71</t>
  </si>
  <si>
    <t>938905312</t>
  </si>
  <si>
    <t>Údržba OK mostů - vysekání obetonávky ložisek a zalití ložiskových desek</t>
  </si>
  <si>
    <t>-82559956</t>
  </si>
  <si>
    <t>Údržba ocelových konstrukcí údržba ložisek vysekání obetonávky a zalití ložiskových desek</t>
  </si>
  <si>
    <t>https://podminky.urs.cz/item/CS_URS_2022_02/938905312</t>
  </si>
  <si>
    <t>72</t>
  </si>
  <si>
    <t>941111111</t>
  </si>
  <si>
    <t>Montáž lešení řadového trubkového lehkého s podlahami zatížení do 200 kg/m2 š od 0,6 do 0,9 m v do 10 m</t>
  </si>
  <si>
    <t>-543453233</t>
  </si>
  <si>
    <t>Montáž lešení řadového trubkového lehkého pracovního s podlahami s provozním zatížením tř. 3 do 200 kg/m2 šířky tř. W06 od 0,6 do 0,9 m, výšky do 10 m</t>
  </si>
  <si>
    <t>https://podminky.urs.cz/item/CS_URS_2022_02/941111111</t>
  </si>
  <si>
    <t>2*4*11,2</t>
  </si>
  <si>
    <t>73</t>
  </si>
  <si>
    <t>941111211</t>
  </si>
  <si>
    <t>Příplatek k lešení řadovému trubkovému lehkému s podlahami š 0,9 m v 10 m za první a ZKD den použití</t>
  </si>
  <si>
    <t>-900491192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</si>
  <si>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</si>
  <si>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https://podminky.urs.cz/item/CS_URS_2022_02/941111211</t>
  </si>
  <si>
    <t>Předpoklad 3 týdny - 21 dnů</t>
  </si>
  <si>
    <t>89,60*21</t>
  </si>
  <si>
    <t>74</t>
  </si>
  <si>
    <t>941112811</t>
  </si>
  <si>
    <t>Demontáž lešení řadového trubkového lehkého bez podlah zatížení do 200 kg/m2 š od 0,6 do 0,9 m v do 10 m</t>
  </si>
  <si>
    <t>-544291674</t>
  </si>
  <si>
    <t>Demontáž lešení řadového trubkového lehkého pracovního bez podlah s provozním zatížením tř. 3 do 200 kg/m2 šířky tř. W06 od 0,6 do 0,9 m, výšky do 10 m</t>
  </si>
  <si>
    <t>https://podminky.urs.cz/item/CS_URS_2022_02/941112811</t>
  </si>
  <si>
    <t>89,60</t>
  </si>
  <si>
    <t>75</t>
  </si>
  <si>
    <t>944611111</t>
  </si>
  <si>
    <t>Montáž ochranné plachty z textilie z umělých vláken</t>
  </si>
  <si>
    <t>2002336329</t>
  </si>
  <si>
    <t>Montáž ochranné plachty zavěšené na konstrukci lešení z textilie z umělých vláken</t>
  </si>
  <si>
    <t>https://podminky.urs.cz/item/CS_URS_2022_02/944611111</t>
  </si>
  <si>
    <t>Podlaha, svislé plochy a zastropení</t>
  </si>
  <si>
    <t>2*4*11,2+2*11,2*(5,15+2*0,9)</t>
  </si>
  <si>
    <t>76</t>
  </si>
  <si>
    <t>69311081</t>
  </si>
  <si>
    <t>geotextilie netkaná separační, ochranná, filtrační, drenážní PES 300g/m2</t>
  </si>
  <si>
    <t>1688801033</t>
  </si>
  <si>
    <t>1,2*(2*4*11,2+2*11,2*(5,15+2*0,9))" 1,2 koeficient množství</t>
  </si>
  <si>
    <t>77</t>
  </si>
  <si>
    <t>944611811</t>
  </si>
  <si>
    <t>Demontáž ochranné plachty z textilie z umělých vláken</t>
  </si>
  <si>
    <t>-914283928</t>
  </si>
  <si>
    <t>Demontáž ochranné plachty zavěšené na konstrukci lešení z textilie z umělých vláken</t>
  </si>
  <si>
    <t>https://podminky.urs.cz/item/CS_URS_2022_02/944611811</t>
  </si>
  <si>
    <t>245,280</t>
  </si>
  <si>
    <t>78</t>
  </si>
  <si>
    <t>946221131</t>
  </si>
  <si>
    <t>Montáž lešení zavěšeného dílcového na potrubních mostech zatížení tř. 3 do 200 kg/m2 v do 10 m</t>
  </si>
  <si>
    <t>-1050938061</t>
  </si>
  <si>
    <t>Montáž zavěšeného dílcového lešení na potrubních mostech nebo na mostní konstrukci s podlahami s provozním zatížením tř. 3 přes 150 do 200 kg/m2, umístěného ve výšce do 10 m</t>
  </si>
  <si>
    <t>https://podminky.urs.cz/item/CS_URS_2022_02/946221131</t>
  </si>
  <si>
    <t>Pod konstrukcí s přesahem pro boční stěny</t>
  </si>
  <si>
    <t>11,2*(5,15+2*0,9)</t>
  </si>
  <si>
    <t>79</t>
  </si>
  <si>
    <t>946221231</t>
  </si>
  <si>
    <t>Příplatek k lešení zavěšenému dílcovému na mostech 200 kg/m2 v do 10 m za první a ZKD den použití</t>
  </si>
  <si>
    <t>962786715</t>
  </si>
  <si>
    <t>Montáž zavěšeného dílcového lešení na potrubních mostech nebo na mostní konstrukci Příplatek za první a každý další den použití lešení k ceně -1131</t>
  </si>
  <si>
    <t>https://podminky.urs.cz/item/CS_URS_2022_02/946221231</t>
  </si>
  <si>
    <t>Předpoklad 28 dnů</t>
  </si>
  <si>
    <t>77,840*28</t>
  </si>
  <si>
    <t>80</t>
  </si>
  <si>
    <t>946221831</t>
  </si>
  <si>
    <t>Demontáž lešení zavěšeného dílcového na potrubních mostech zatížení tř. 3 do 200 kg/m2 v do 10 m</t>
  </si>
  <si>
    <t>260760863</t>
  </si>
  <si>
    <t>Demontáž zavěšeného dílcového lešení na potrubních mostech nebo na mostní konstrukci s podlahami s provozním zatížením tř. 3 přes 150 do 200 kg/m2, umístěného ve výšce do 10 m</t>
  </si>
  <si>
    <t>https://podminky.urs.cz/item/CS_URS_2022_02/946221831</t>
  </si>
  <si>
    <t>81</t>
  </si>
  <si>
    <t>949221111</t>
  </si>
  <si>
    <t>Montáž lešeňové podlahy s příčníky pro dílcová lešení v do 10 m</t>
  </si>
  <si>
    <t>541575953</t>
  </si>
  <si>
    <t>Montáž lešeňové podlahy pro dílcová lešení s příčníky nebo podélníky, ve výšce do 10 m</t>
  </si>
  <si>
    <t>https://podminky.urs.cz/item/CS_URS_2022_02/949221111</t>
  </si>
  <si>
    <t>Zastropení proti rozptylu materiálu do porstoru</t>
  </si>
  <si>
    <t>82</t>
  </si>
  <si>
    <t>949221211</t>
  </si>
  <si>
    <t>Příplatek k lešeňové podlaze pro dílcová lešení za první a ZKD den použití</t>
  </si>
  <si>
    <t>-220515263</t>
  </si>
  <si>
    <t>Montáž lešeňové podlahy pro dílcová lešení Příplatek za první a každý další den použití lešení k ceně -1111, -1112 nebo -1131</t>
  </si>
  <si>
    <t>https://podminky.urs.cz/item/CS_URS_2022_02/949221211</t>
  </si>
  <si>
    <t>Předpoklad 21 dnů</t>
  </si>
  <si>
    <t>77,840*21</t>
  </si>
  <si>
    <t>83</t>
  </si>
  <si>
    <t>949221811</t>
  </si>
  <si>
    <t>Demontáž lešeňové podlahy s příčníky pro dílcová lešení v do 10 m</t>
  </si>
  <si>
    <t>47245781</t>
  </si>
  <si>
    <t>Demontáž lešeňové podlahy pro dílcová lešení s příčníky nebo podélníky, ve výšce do 10 m</t>
  </si>
  <si>
    <t>https://podminky.urs.cz/item/CS_URS_2022_02/949221811</t>
  </si>
  <si>
    <t>77,840</t>
  </si>
  <si>
    <t>84</t>
  </si>
  <si>
    <t>953961115</t>
  </si>
  <si>
    <t>Kotvy chemickým tmelem M 20 hl 170 mm do betonu, ŽB nebo kamene s vyvrtáním otvoru</t>
  </si>
  <si>
    <t>1373257828</t>
  </si>
  <si>
    <t>Kotvy chemické s vyvrtáním otvoru do betonu, železobetonu nebo tvrdého kamene tmel, velikost M 20, hloubka 170 mm</t>
  </si>
  <si>
    <t>https://podminky.urs.cz/item/CS_URS_2022_02/953961115</t>
  </si>
  <si>
    <t>kotvy pro úložnou plochu pozednice</t>
  </si>
  <si>
    <t>10,0</t>
  </si>
  <si>
    <t>nadbetonávka závěrné zídky opěry VM</t>
  </si>
  <si>
    <t>6,0*2</t>
  </si>
  <si>
    <t>85</t>
  </si>
  <si>
    <t>953993327</t>
  </si>
  <si>
    <t>Osazení bezpečnostní, orientační nebo informační tabulky přivrtáním na beton nebo železobeton</t>
  </si>
  <si>
    <t>842080351</t>
  </si>
  <si>
    <t>Osazení bezpečnostní, orientační nebo informační tabulky plastové nebo smaltované přivrtáním na beton nebo železobeton</t>
  </si>
  <si>
    <t>https://podminky.urs.cz/item/CS_URS_2022_02/953993327</t>
  </si>
  <si>
    <t>4 " bezpečnostní tabulky - Pozor úzký průřez, 4 ks</t>
  </si>
  <si>
    <t>86</t>
  </si>
  <si>
    <t>73534530</t>
  </si>
  <si>
    <t>tabulka bezpečnostní plastová s tiskem 2 barvy A5 148x210mm</t>
  </si>
  <si>
    <t>921353786</t>
  </si>
  <si>
    <t>87</t>
  </si>
  <si>
    <t>962041211</t>
  </si>
  <si>
    <t>Bourání mostních zdí a pilířů z betonu prostého</t>
  </si>
  <si>
    <t>-1967963596</t>
  </si>
  <si>
    <t>Bourání mostních konstrukcí zdiva a pilířů z prostého betonu</t>
  </si>
  <si>
    <t>https://podminky.urs.cz/item/CS_URS_2022_02/962041211</t>
  </si>
  <si>
    <t>0,65*0,50*0,30*2</t>
  </si>
  <si>
    <t>88</t>
  </si>
  <si>
    <t>963071112</t>
  </si>
  <si>
    <t>Demontáž ocelových prvků mostů šroubovaných nebo svařovaných přes 100 kg</t>
  </si>
  <si>
    <t>-269134161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</si>
  <si>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</si>
  <si>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https://podminky.urs.cz/item/CS_URS_2022_02/963071112</t>
  </si>
  <si>
    <t xml:space="preserve"> demontáž kabelového žlabu</t>
  </si>
  <si>
    <t>89</t>
  </si>
  <si>
    <t>966075141</t>
  </si>
  <si>
    <t>Odstranění kovového zábradlí vcelku</t>
  </si>
  <si>
    <t>1370845051</t>
  </si>
  <si>
    <t>Odstranění různých konstrukcí na mostech kovového zábradlí vcelku</t>
  </si>
  <si>
    <t>https://podminky.urs.cz/item/CS_URS_2022_02/966075141</t>
  </si>
  <si>
    <t>demontáž stávajícího zábradlí na mostě a spodní stavbě</t>
  </si>
  <si>
    <t>90</t>
  </si>
  <si>
    <t>977151113</t>
  </si>
  <si>
    <t>Jádrové vrty diamantovými korunkami do stavebních materiálů D přes 40 do 50 mm</t>
  </si>
  <si>
    <t>1536285033</t>
  </si>
  <si>
    <t>Jádrové vrty diamantovými korunkami do stavebních materiálů (železobetonu, betonu, cihel, obkladů, dlažeb, kamene) průměru přes 40 do 50 mm</t>
  </si>
  <si>
    <t>https://podminky.urs.cz/item/CS_URS_2022_02/977151113</t>
  </si>
  <si>
    <t>4*0,85" 4 vodorovné vrty délky cca 850 mm - viz položka 153812121</t>
  </si>
  <si>
    <t>91</t>
  </si>
  <si>
    <t>985112111</t>
  </si>
  <si>
    <t>Odsekání degradovaného betonu stěn tl do 10 mm</t>
  </si>
  <si>
    <t>-424571714</t>
  </si>
  <si>
    <t>Odsekání degradovaného betonu stěn, tloušťky do 10 mm</t>
  </si>
  <si>
    <t>https://podminky.urs.cz/item/CS_URS_2022_02/985112111</t>
  </si>
  <si>
    <t>20% sanovaných ploch</t>
  </si>
  <si>
    <t>Betonové povrchy</t>
  </si>
  <si>
    <t>Pohled z čela opěr a úložná lavice</t>
  </si>
  <si>
    <t>2*(4,72*1,95+2*0,9*1,450+2,5*0,65+4,72*0,9)*0,20</t>
  </si>
  <si>
    <t>Boky opěr</t>
  </si>
  <si>
    <t>2*(2,0+3,6)*0,20</t>
  </si>
  <si>
    <t>Betonové plochy nábř zdí - cca 1,3 m od líce opěr</t>
  </si>
  <si>
    <t>2,15*(1,5+1,35)*0,20</t>
  </si>
  <si>
    <t>Ruby opěr</t>
  </si>
  <si>
    <t>(2*1,3*1,45+2*1,3*1,45+3,5*0,9)*0,20</t>
  </si>
  <si>
    <t>92</t>
  </si>
  <si>
    <t>985112112</t>
  </si>
  <si>
    <t>Odsekání degradovaného betonu stěn tl přes 10 do 30 mm</t>
  </si>
  <si>
    <t>-420942226</t>
  </si>
  <si>
    <t>Odsekání degradovaného betonu stěn, tloušťky přes 10 do 30 mm</t>
  </si>
  <si>
    <t>https://podminky.urs.cz/item/CS_URS_2022_02/985112112</t>
  </si>
  <si>
    <t>(2*1,3*1,45++2*1,3*1,45+3,5*0,9)*0,20</t>
  </si>
  <si>
    <t>93</t>
  </si>
  <si>
    <t>985112113</t>
  </si>
  <si>
    <t>Odsekání degradovaného betonu stěn tl přes 30 do 50 mm</t>
  </si>
  <si>
    <t>-1408401096</t>
  </si>
  <si>
    <t>Odsekání degradovaného betonu stěn, tloušťky přes 30 do 50 mm</t>
  </si>
  <si>
    <t>https://podminky.urs.cz/item/CS_URS_2022_02/985112113</t>
  </si>
  <si>
    <t>94</t>
  </si>
  <si>
    <t>985112193</t>
  </si>
  <si>
    <t>Příplatek k odsekání degradovaného betonu za plochu do 10 m2 jednotlivě</t>
  </si>
  <si>
    <t>-2135300322</t>
  </si>
  <si>
    <t>Odsekání degradovaného betonu Příplatek k cenám za plochu do 10 m2 jednotlivě</t>
  </si>
  <si>
    <t>https://podminky.urs.cz/item/CS_URS_2022_02/985112193</t>
  </si>
  <si>
    <t>95</t>
  </si>
  <si>
    <t>985121122</t>
  </si>
  <si>
    <t>Tryskání degradovaného betonu stěn a rubu kleneb vodou pod tlakem přes 300 do 1250 barů</t>
  </si>
  <si>
    <t>1122146109</t>
  </si>
  <si>
    <t>Tryskání degradovaného betonu stěn, rubu kleneb a podlah vodou pod tlakem přes 300 do 1 250 barů</t>
  </si>
  <si>
    <t>https://podminky.urs.cz/item/CS_URS_2022_02/985121122</t>
  </si>
  <si>
    <t>Kamenné zdivo</t>
  </si>
  <si>
    <t>Nábřežní zdi na návodní straně na 1,3 m od opěry</t>
  </si>
  <si>
    <t>1,0*0,9+1,9*1,35</t>
  </si>
  <si>
    <t>2*(4,72*1,95+2*0,9*1,450+2,5*0,65+4,72*0,9)</t>
  </si>
  <si>
    <t>2*(2,0+3,6)</t>
  </si>
  <si>
    <t>2,15*(1,5+1,35)</t>
  </si>
  <si>
    <t>2*1,3*1,45+2*1,3*1,45+3,5*0,9</t>
  </si>
  <si>
    <t>římsy spodní stavby se zábradlím ( 4 ks )</t>
  </si>
  <si>
    <t>4*(0,8*2,05+0,50*0,65)</t>
  </si>
  <si>
    <t>4*(0,8+2,05+0,8+1,55)*0,2</t>
  </si>
  <si>
    <t>1*1,75" čištění dlažby na levé straně opěry O 02</t>
  </si>
  <si>
    <t>96</t>
  </si>
  <si>
    <t>985142211</t>
  </si>
  <si>
    <t>Vysekání spojovací hmoty ze spár zdiva hl přes 40 mm dl do 6 m/m2</t>
  </si>
  <si>
    <t>703481786</t>
  </si>
  <si>
    <t>Vysekání spojovací hmoty ze spár zdiva včetně vyčištění hloubky spáry přes 40 mm délky spáry na 1 m2 upravované plochy do 6 m</t>
  </si>
  <si>
    <t>https://podminky.urs.cz/item/CS_URS_2022_02/985142211</t>
  </si>
  <si>
    <t>97</t>
  </si>
  <si>
    <t>985142912</t>
  </si>
  <si>
    <t>Příplatek k cenám vysekání spojovací hmoty ze spár za plochu do 10 m2 jednotlivě</t>
  </si>
  <si>
    <t>-813413135</t>
  </si>
  <si>
    <t>Vysekání spojovací hmoty ze spár zdiva včetně vyčištění Příplatek k cenám za plochu do 10 m2 jednotlivě</t>
  </si>
  <si>
    <t>https://podminky.urs.cz/item/CS_URS_2022_02/985142912</t>
  </si>
  <si>
    <t>98</t>
  </si>
  <si>
    <t>985211111</t>
  </si>
  <si>
    <t>Vyklínování uvolněných kamenů ve zdivu se spárami dl do 6 m/m2</t>
  </si>
  <si>
    <t>1857337703</t>
  </si>
  <si>
    <t>Vyklínování uvolněných kamenů zdiva úlomky kamene, popřípadě cihel délky spáry na 1 m2 upravované plochy do 6 m</t>
  </si>
  <si>
    <t>https://podminky.urs.cz/item/CS_URS_2022_02/985211111</t>
  </si>
  <si>
    <t>99</t>
  </si>
  <si>
    <t>985232111</t>
  </si>
  <si>
    <t>Hloubkové spárování zdiva aktivovanou maltou spára hl do 80 mm dl do 6 m/m2</t>
  </si>
  <si>
    <t>1163862509</t>
  </si>
  <si>
    <t>Hloubkové spárování zdiva hloubky přes 40 do 80 mm aktivovanou maltou délky spáry na 1 m2 upravované plochy do 6 m</t>
  </si>
  <si>
    <t>https://podminky.urs.cz/item/CS_URS_2022_02/985232111</t>
  </si>
  <si>
    <t>Navzující nábř. zdi do 1,3 m od líce opěry</t>
  </si>
  <si>
    <t>100</t>
  </si>
  <si>
    <t>985232192</t>
  </si>
  <si>
    <t>Příplatek k hloubkovému spárování za plochu do 10 m2 jednotlivě</t>
  </si>
  <si>
    <t>365326068</t>
  </si>
  <si>
    <t>Hloubkové spárování zdiva hloubky přes 40 do 80 mm aktivovanou maltou Příplatek k cenám za plochu do 10 m2 jednotlivě</t>
  </si>
  <si>
    <t>https://podminky.urs.cz/item/CS_URS_2022_02/985232192</t>
  </si>
  <si>
    <t>101</t>
  </si>
  <si>
    <t>985233111</t>
  </si>
  <si>
    <t>Úprava spár po spárování zdiva uhlazením spára dl do 6 m/m2</t>
  </si>
  <si>
    <t>-1624497189</t>
  </si>
  <si>
    <t>Úprava spár po spárování zdiva kamenného nebo cihelného délky spáry na 1 m2 upravované plochy do 6 m uhlazením</t>
  </si>
  <si>
    <t>https://podminky.urs.cz/item/CS_URS_2022_02/985233111</t>
  </si>
  <si>
    <t>102</t>
  </si>
  <si>
    <t>985233912</t>
  </si>
  <si>
    <t>Příplatek k úpravě spár za plochu do 10 m2 jednotlivě</t>
  </si>
  <si>
    <t>1289587850</t>
  </si>
  <si>
    <t>Úprava spár po spárování zdiva kamenného nebo cihelného Příplatek k cenám za plochu do 10 m2 jednotlivě</t>
  </si>
  <si>
    <t>https://podminky.urs.cz/item/CS_URS_2022_02/985233912</t>
  </si>
  <si>
    <t>103</t>
  </si>
  <si>
    <t>985311111</t>
  </si>
  <si>
    <t>Reprofilace stěn cementovou sanační maltou tl do 10 mm</t>
  </si>
  <si>
    <t>-1672882016</t>
  </si>
  <si>
    <t>Reprofilace betonu sanačními maltami na cementové bázi ručně stěn, tloušťky do 10 mm</t>
  </si>
  <si>
    <t>https://podminky.urs.cz/item/CS_URS_2022_02/985311111</t>
  </si>
  <si>
    <t>20% lícových ploch</t>
  </si>
  <si>
    <t>4*(0,8*2,05+0,50*0,65)*0,20</t>
  </si>
  <si>
    <t>4*(0,8+2,05+0,8+1,55)*0,2*0,20</t>
  </si>
  <si>
    <t>104</t>
  </si>
  <si>
    <t>985311113</t>
  </si>
  <si>
    <t>Reprofilace stěn cementovou sanační maltou tl přes 20 do 30 mm</t>
  </si>
  <si>
    <t>-1291356715</t>
  </si>
  <si>
    <t>Reprofilace betonu sanačními maltami na cementové bázi ručně stěn, tloušťky přes 20 do 30 mm</t>
  </si>
  <si>
    <t>https://podminky.urs.cz/item/CS_URS_2022_02/985311113</t>
  </si>
  <si>
    <t>105</t>
  </si>
  <si>
    <t>985311115</t>
  </si>
  <si>
    <t>Reprofilace stěn cementovou sanační maltou tl přes 40 do 50 mm</t>
  </si>
  <si>
    <t>-2135161649</t>
  </si>
  <si>
    <t>Reprofilace betonu sanačními maltami na cementové bázi ručně stěn, tloušťky přes 40 do 50 mm</t>
  </si>
  <si>
    <t>https://podminky.urs.cz/item/CS_URS_2022_02/985311115</t>
  </si>
  <si>
    <t>106</t>
  </si>
  <si>
    <t>985311312</t>
  </si>
  <si>
    <t>Reprofilace rubu kleneb a podlah cementovou sanační maltou tl přes 10 do 20 mm</t>
  </si>
  <si>
    <t>-1595844247</t>
  </si>
  <si>
    <t>Reprofilace betonu sanačními maltami na cementové bázi ručně rubu kleneb a podlah, tloušťky přes 10 do 20 mm</t>
  </si>
  <si>
    <t>https://podminky.urs.cz/item/CS_URS_2022_02/985311312</t>
  </si>
  <si>
    <t>Podklad pro izolace</t>
  </si>
  <si>
    <t>107</t>
  </si>
  <si>
    <t>985311912</t>
  </si>
  <si>
    <t>Příplatek při reprofilaci sanační maltou za plochu do 10 m2 jednotlivě</t>
  </si>
  <si>
    <t>1031979720</t>
  </si>
  <si>
    <t>Reprofilace betonu sanačními maltami na cementové bázi ručně Příplatek k cenám za plochu do 10 m2 jednotlivě</t>
  </si>
  <si>
    <t>https://podminky.urs.cz/item/CS_URS_2022_02/985311912</t>
  </si>
  <si>
    <t>108</t>
  </si>
  <si>
    <t>985312114</t>
  </si>
  <si>
    <t>Stěrka k vyrovnání betonových ploch stěn tl do 5 mm</t>
  </si>
  <si>
    <t>-1431406433</t>
  </si>
  <si>
    <t>Stěrka k vyrovnání ploch reprofilovaného betonu stěn, tloušťky do 5 mm</t>
  </si>
  <si>
    <t>https://podminky.urs.cz/item/CS_URS_2022_02/985312114</t>
  </si>
  <si>
    <t>109</t>
  </si>
  <si>
    <t>985323111</t>
  </si>
  <si>
    <t>Spojovací můstek reprofilovaného betonu na cementové bázi tl 1 mm</t>
  </si>
  <si>
    <t>2301512</t>
  </si>
  <si>
    <t>Spojovací můstek reprofilovaného betonu na cementové bázi, tloušťky 1 mm</t>
  </si>
  <si>
    <t>https://podminky.urs.cz/item/CS_URS_2022_02/985323111</t>
  </si>
  <si>
    <t>110</t>
  </si>
  <si>
    <t>985323912</t>
  </si>
  <si>
    <t>Příplatek k cenám spojovacího můstku za plochu do 10 m2 jednotlivě</t>
  </si>
  <si>
    <t>-1305899648</t>
  </si>
  <si>
    <t>Spojovací můstek reprofilovaného betonu Příplatek k cenám za plochu do 10 m2 jednotlivě</t>
  </si>
  <si>
    <t>https://podminky.urs.cz/item/CS_URS_2022_02/985323912</t>
  </si>
  <si>
    <t>111</t>
  </si>
  <si>
    <t>985324111</t>
  </si>
  <si>
    <t>Impregnační nátěr betonu dvojnásobný (OS-A)</t>
  </si>
  <si>
    <t>-515559940</t>
  </si>
  <si>
    <t>Ochranný nátěr betonu na bázi silanu impregnační dvojnásobný (OS-A)</t>
  </si>
  <si>
    <t>https://podminky.urs.cz/item/CS_URS_2022_02/985324111</t>
  </si>
  <si>
    <t>112</t>
  </si>
  <si>
    <t>985324912</t>
  </si>
  <si>
    <t>Příplatek k cenám ochranných nátěrů betonu za plochu do 10 m2 jednotlivě</t>
  </si>
  <si>
    <t>418761956</t>
  </si>
  <si>
    <t>Ochranný nátěr betonu Příplatek k cenám za plochu do 10 m2 jednotlivě</t>
  </si>
  <si>
    <t>https://podminky.urs.cz/item/CS_URS_2022_02/985324912</t>
  </si>
  <si>
    <t>997</t>
  </si>
  <si>
    <t>Přesun sutě</t>
  </si>
  <si>
    <t>113</t>
  </si>
  <si>
    <t>997013501</t>
  </si>
  <si>
    <t>Odvoz suti a vybouraných hmot na skládku nebo meziskládku do 1 km se složením</t>
  </si>
  <si>
    <t>-981135531</t>
  </si>
  <si>
    <t>Odvoz suti a vybouraných hmot na skládku nebo meziskládku se složením, na vzdálenost do 1 km</t>
  </si>
  <si>
    <t>https://podminky.urs.cz/item/CS_URS_2022_02/997013501</t>
  </si>
  <si>
    <t>114</t>
  </si>
  <si>
    <t>997013509</t>
  </si>
  <si>
    <t>Příplatek k odvozu suti a vybouraných hmot na skládku ZKD 1 km přes 1 km</t>
  </si>
  <si>
    <t>829560406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</si>
  <si>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</si>
  <si>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</si>
  <si>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příplatek 9km na skládku (Frýdek Místek)</t>
  </si>
  <si>
    <t>21,851*9</t>
  </si>
  <si>
    <t>115</t>
  </si>
  <si>
    <t>997013601</t>
  </si>
  <si>
    <t>Poplatek za uložení na skládce (skládkovné) stavebního odpadu betonového kód odpadu 17 01 01</t>
  </si>
  <si>
    <t>1285281130</t>
  </si>
  <si>
    <t>Poplatek za uložení stavebního odpadu na skládce (skládkovné) z prostého betonu zatříděného do Katalogu odpadů pod kódem 17 01 01</t>
  </si>
  <si>
    <t>https://podminky.urs.cz/item/CS_URS_2022_02/997013601</t>
  </si>
  <si>
    <t>116</t>
  </si>
  <si>
    <t>997013655</t>
  </si>
  <si>
    <t>Poplatek za uložení na skládce (skládkovné) zeminy a kamení kód odpadu 17 05 04</t>
  </si>
  <si>
    <t>-1577762601</t>
  </si>
  <si>
    <t>Poplatek za uložení stavebního odpadu na skládce (skládkovné) zeminy a kamení zatříděného do Katalogu odpadů pod kódem 17 05 04</t>
  </si>
  <si>
    <t>https://podminky.urs.cz/item/CS_URS_2022_02/997013655</t>
  </si>
  <si>
    <t>Zemina z odkopávek - zemina určená pro zpětný zásyp kabelové trasy</t>
  </si>
  <si>
    <t>(35,161-11,375)*2,0</t>
  </si>
  <si>
    <t>10,6*0,25*2,6</t>
  </si>
  <si>
    <t xml:space="preserve">zemina z rýh pro koncové zajišťovací prahy dlažeb </t>
  </si>
  <si>
    <t>objemKoncovychPrahu*2,0</t>
  </si>
  <si>
    <t>117</t>
  </si>
  <si>
    <t>997013841</t>
  </si>
  <si>
    <t>Poplatek za uložení na skládce (skládkovné) odpadu po otryskávání bez obsahu nebezpečných látek kód odpadu 12 01 17</t>
  </si>
  <si>
    <t>1753193769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</si>
  <si>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</si>
  <si>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https://podminky.urs.cz/item/CS_URS_2022_02/997013841</t>
  </si>
  <si>
    <t>50% odpadu po tryskání</t>
  </si>
  <si>
    <t>(20,352)*0,5</t>
  </si>
  <si>
    <t>118</t>
  </si>
  <si>
    <t>997013843</t>
  </si>
  <si>
    <t>Poplatek za uložení na skládce (skládkovné) odpadu po otryskávání s obsahem nebezpečných látek kód odpadu 12 01 16</t>
  </si>
  <si>
    <t>599052134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</si>
  <si>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</si>
  <si>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https://podminky.urs.cz/item/CS_URS_2022_02/997013843</t>
  </si>
  <si>
    <t>119</t>
  </si>
  <si>
    <t>997013847</t>
  </si>
  <si>
    <t>Poplatek za uložení na skládce (skládkovné) odpadu asfaltového s dehtem kód odpadu 17 03 01</t>
  </si>
  <si>
    <t>-607226745</t>
  </si>
  <si>
    <t>Poplatek za uložení stavebního odpadu na skládce (skládkovné) asfaltového s obsahem dehtu zatříděného do Katalogu odpadů pod kódem 17 03 01</t>
  </si>
  <si>
    <t>https://podminky.urs.cz/item/CS_URS_2022_02/997013847</t>
  </si>
  <si>
    <t>0,082+0,046" odstraněná izolace</t>
  </si>
  <si>
    <t>120</t>
  </si>
  <si>
    <t>997211511</t>
  </si>
  <si>
    <t>Vodorovná doprava suti po suchu na vzdálenost do 1 km</t>
  </si>
  <si>
    <t>-1212547156</t>
  </si>
  <si>
    <t>Vodorovná doprava suti nebo vybouraných hmot suti se složením a hrubým urovnáním, na vzdálenost do 1 km</t>
  </si>
  <si>
    <t>https://podminky.urs.cz/item/CS_URS_2022_02/997211511</t>
  </si>
  <si>
    <t>odsekání degradovaného betonu (suť celkem)</t>
  </si>
  <si>
    <t>9,153</t>
  </si>
  <si>
    <t>Odpad po tryskání</t>
  </si>
  <si>
    <t>2*9,734</t>
  </si>
  <si>
    <t>121</t>
  </si>
  <si>
    <t>997211611</t>
  </si>
  <si>
    <t>Nakládání suti na dopravní prostředky pro vodorovnou dopravu</t>
  </si>
  <si>
    <t>593107000</t>
  </si>
  <si>
    <t>Nakládání suti nebo vybouraných hmot na dopravní prostředky pro vodorovnou dopravu suti</t>
  </si>
  <si>
    <t>https://podminky.urs.cz/item/CS_URS_2022_02/997211611</t>
  </si>
  <si>
    <t>122</t>
  </si>
  <si>
    <t>997211612</t>
  </si>
  <si>
    <t>Nakládání vybouraných hmot na dopravní prostředky pro vodorovnou dopravu</t>
  </si>
  <si>
    <t>-1680150718</t>
  </si>
  <si>
    <t>Nakládání suti nebo vybouraných hmot na dopravní prostředky pro vodorovnou dopravu vybouraných hmot</t>
  </si>
  <si>
    <t>https://podminky.urs.cz/item/CS_URS_2022_02/997211612</t>
  </si>
  <si>
    <t>stávající Mostnice a pozednice</t>
  </si>
  <si>
    <t>0,9*0,24*0,24*2,4*20</t>
  </si>
  <si>
    <t>123</t>
  </si>
  <si>
    <t>997211621</t>
  </si>
  <si>
    <t>Ekologická likvidace mostnic - drcení a odvoz do 20 km</t>
  </si>
  <si>
    <t>-1010784144</t>
  </si>
  <si>
    <t>Ekologická likvidace mostnic s drcením s odvozem drtě do 20 km</t>
  </si>
  <si>
    <t>https://podminky.urs.cz/item/CS_URS_2022_02/997211621</t>
  </si>
  <si>
    <t>18+2</t>
  </si>
  <si>
    <t>998</t>
  </si>
  <si>
    <t>Přesun hmot</t>
  </si>
  <si>
    <t>124</t>
  </si>
  <si>
    <t>998212111</t>
  </si>
  <si>
    <t>Přesun hmot pro mosty zděné, monolitické betonové nebo ocelové v do 20 m</t>
  </si>
  <si>
    <t>-1360433231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</si>
  <si>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</si>
  <si>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</si>
  <si>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PSV</t>
  </si>
  <si>
    <t>Práce a dodávky PSV</t>
  </si>
  <si>
    <t>711</t>
  </si>
  <si>
    <t>Izolace proti vodě, vlhkosti a plynům</t>
  </si>
  <si>
    <t>125</t>
  </si>
  <si>
    <t>711111001</t>
  </si>
  <si>
    <t>Provedení izolace proti zemní vlhkosti vodorovné za studena nátěrem penetračním</t>
  </si>
  <si>
    <t>-218458475</t>
  </si>
  <si>
    <t>Provedení izolace proti zemní vlhkosti natěradly a tmely za studena na ploše vodorovné V nátěrem penetračním</t>
  </si>
  <si>
    <t>https://podminky.urs.cz/item/CS_URS_2022_02/711111001</t>
  </si>
  <si>
    <t>2*0,35*3,766" vodorovné části opěr za závěrnou zídkou</t>
  </si>
  <si>
    <t>126</t>
  </si>
  <si>
    <t>711111002</t>
  </si>
  <si>
    <t>Provedení izolace proti zemní vlhkosti vodorovné za studena lakem asfaltovým</t>
  </si>
  <si>
    <t>-1800986815</t>
  </si>
  <si>
    <t>Provedení izolace proti zemní vlhkosti natěradly a tmely za studena na ploše vodorovné V nátěrem lakem asfaltovým</t>
  </si>
  <si>
    <t>https://podminky.urs.cz/item/CS_URS_2022_02/711111002</t>
  </si>
  <si>
    <t>2*(2*0,35*3,766)" vodorovné části opěra za závěrnou zídkou, dvě vrstvy</t>
  </si>
  <si>
    <t>127</t>
  </si>
  <si>
    <t>711112001</t>
  </si>
  <si>
    <t>Provedení izolace proti zemní vlhkosti svislé za studena nátěrem penetračním</t>
  </si>
  <si>
    <t>-65378503</t>
  </si>
  <si>
    <t>Provedení izolace proti zemní vlhkosti natěradly a tmely za studena na ploše svislé S nátěrem penetračním</t>
  </si>
  <si>
    <t>https://podminky.urs.cz/item/CS_URS_2022_02/711112001</t>
  </si>
  <si>
    <t>2*0,5*3,766" rubová strana závěrných zídek</t>
  </si>
  <si>
    <t>4*0,75*1,5" rubové strany vodorovných křídel</t>
  </si>
  <si>
    <t>128</t>
  </si>
  <si>
    <t>11163150</t>
  </si>
  <si>
    <t>lak penetrační asfaltový</t>
  </si>
  <si>
    <t>132659387</t>
  </si>
  <si>
    <t>Poznámka k položce:_x000D_
Spotřeba 0,3-0,4kg/m2_x000D_
Spotřeba 0,3-0,4kg/m2 dle povrchu, ředidlo technický benzín</t>
  </si>
  <si>
    <t>0,35*(2,636+8,266)/1000" koeficient množství 0,35</t>
  </si>
  <si>
    <t>129</t>
  </si>
  <si>
    <t>711112002</t>
  </si>
  <si>
    <t>Provedení izolace proti zemní vlhkosti svislé za studena lakem asfaltovým</t>
  </si>
  <si>
    <t>55891300</t>
  </si>
  <si>
    <t>Provedení izolace proti zemní vlhkosti natěradly a tmely za studena na ploše svislé S nátěrem lakem asfaltovým</t>
  </si>
  <si>
    <t>https://podminky.urs.cz/item/CS_URS_2022_02/711112002</t>
  </si>
  <si>
    <t>2*(2*0,5*3,766)" rubová strana závěrných zídek, dvě vrstvy</t>
  </si>
  <si>
    <t>2*(4*0,75*1,5)" rubové strany vodorovných křídel, dvě vrstvy</t>
  </si>
  <si>
    <t>130</t>
  </si>
  <si>
    <t>11163152</t>
  </si>
  <si>
    <t>lak hydroizolační asfaltový</t>
  </si>
  <si>
    <t>-1499188946</t>
  </si>
  <si>
    <t>Poznámka k položce:_x000D_
Spotřeba: 0,3-0,5 kg/m2_x000D_
Pro vytvoření hydroizolační vrstvy, na napetrenovaný podklad jsou nutné 3 nátěry. Není vhodný na šikmé střechy a tam, kde je předpoklad vysokých teplot.</t>
  </si>
  <si>
    <t>0,45*(5,272+16,532)/1000</t>
  </si>
  <si>
    <t>131</t>
  </si>
  <si>
    <t>711131811</t>
  </si>
  <si>
    <t>Odstranění izolace proti zemní vlhkosti vodorovné</t>
  </si>
  <si>
    <t>343120260</t>
  </si>
  <si>
    <t>Odstranění izolace proti zemní vlhkosti na ploše vodorovné V</t>
  </si>
  <si>
    <t>https://podminky.urs.cz/item/CS_URS_2022_02/711131811</t>
  </si>
  <si>
    <t>132</t>
  </si>
  <si>
    <t>711131821</t>
  </si>
  <si>
    <t>Odstranění izolace proti zemní vlhkosti svislé</t>
  </si>
  <si>
    <t>1582742714</t>
  </si>
  <si>
    <t>Odstranění izolace proti zemní vlhkosti na ploše svislé S</t>
  </si>
  <si>
    <t>https://podminky.urs.cz/item/CS_URS_2022_02/711131821</t>
  </si>
  <si>
    <t>133</t>
  </si>
  <si>
    <t>62853004_R</t>
  </si>
  <si>
    <t>SVI - izolační pás asfaltový, modifikovaný s integrovanou měkkou ochranou, schválený pro použití u SŽ</t>
  </si>
  <si>
    <t>1639501042</t>
  </si>
  <si>
    <t>(svisleIzolPlochy+vodorovneIzolPlochy)*1,15" přepočteno koeficientem množství 1,15</t>
  </si>
  <si>
    <t>134</t>
  </si>
  <si>
    <t>711431101</t>
  </si>
  <si>
    <t>Provedení izolace proti tlakové vodě vodorovné pásy na sucho AIP nebo tkaninou</t>
  </si>
  <si>
    <t>-1045254416</t>
  </si>
  <si>
    <t>Provedení izolace proti povrchové a podpovrchové tlakové vodě pásy na sucho AIP nebo tkaniny na ploše vodorovné V</t>
  </si>
  <si>
    <t>https://podminky.urs.cz/item/CS_URS_2022_02/711431101</t>
  </si>
  <si>
    <t>(1,25*3,766+1,1*(2,108+2,259)+2,5*0,4)" spádová plocha u O 01</t>
  </si>
  <si>
    <t>(1,25*3,766+1*(2,182+2,184)+2*0,4)" spádová plocha u O 02</t>
  </si>
  <si>
    <t>135</t>
  </si>
  <si>
    <t>711432101</t>
  </si>
  <si>
    <t>Provedení izolace proti tlakové vodě svislé na sucho pásem AIP nebo tkaninou</t>
  </si>
  <si>
    <t>-1676900821</t>
  </si>
  <si>
    <t>Provedení izolace proti povrchové a podpovrchové tlakové vodě pásy na sucho AIP nebo tkaniny na ploše svislé S</t>
  </si>
  <si>
    <t>https://podminky.urs.cz/item/CS_URS_2022_02/711432101</t>
  </si>
  <si>
    <t>2*0,45*3,766" svislé izolované rubové plochy ZZ na O 01 + O 02</t>
  </si>
  <si>
    <t xml:space="preserve">4*0,75*(0,75+1,50)" svislé rubové izolované plochy vodorovných křídel na O 01 + O 02 </t>
  </si>
  <si>
    <t>136</t>
  </si>
  <si>
    <t>711491172</t>
  </si>
  <si>
    <t>Provedení doplňků izolace proti vodě na vodorovné ploše z textilií vrstva ochranná</t>
  </si>
  <si>
    <t>1246659010</t>
  </si>
  <si>
    <t>Provedení doplňků izolace proti vodě textilií na ploše vodorovné V vrstva ochranná</t>
  </si>
  <si>
    <t>https://podminky.urs.cz/item/CS_URS_2022_02/711491172</t>
  </si>
  <si>
    <t>137</t>
  </si>
  <si>
    <t>711491177</t>
  </si>
  <si>
    <t>Připevnění doplňků izolace proti vodě nerezovou lištou</t>
  </si>
  <si>
    <t>1350895333</t>
  </si>
  <si>
    <t>Provedení doplňků izolace proti vodě textilií připevnění izolace nerezovou lištou</t>
  </si>
  <si>
    <t>https://podminky.urs.cz/item/CS_URS_2022_02/711491177</t>
  </si>
  <si>
    <t>Ukončení izolace na svislých stěnách rubů opěr</t>
  </si>
  <si>
    <t>2*(2*0,75+2*1,5+3,766)</t>
  </si>
  <si>
    <t>138</t>
  </si>
  <si>
    <t>13756655_R</t>
  </si>
  <si>
    <t>pásnice nerezová 50/5 - (kotvení izolace), v jakost W.-Nr.1.4301</t>
  </si>
  <si>
    <t>-117418830</t>
  </si>
  <si>
    <t>2*(2*0,75+2*1,5+3,766)*1,963*1,05"ukončení izolace na svislých stěnách rubů opěr včetně 5% prořezu, hmotnost 1,963 kg/m</t>
  </si>
  <si>
    <t>139</t>
  </si>
  <si>
    <t>59030055_R</t>
  </si>
  <si>
    <t>vrut nerezový se šestihrannou hlavou 8x60 mm, včetně hmoždinky</t>
  </si>
  <si>
    <t>389509386</t>
  </si>
  <si>
    <t>57" = zaokrouhleno 2*(2*0,75+2*1,5+3,766)/0,3+2</t>
  </si>
  <si>
    <t>140</t>
  </si>
  <si>
    <t>711491272</t>
  </si>
  <si>
    <t>Provedení doplňků izolace proti vodě na ploše svislé z textilií vrstva ochranná</t>
  </si>
  <si>
    <t>-1634830012</t>
  </si>
  <si>
    <t>Provedení doplňků izolace proti vodě textilií na ploše svislé S vrstva ochranná</t>
  </si>
  <si>
    <t>https://podminky.urs.cz/item/CS_URS_2022_02/711491272</t>
  </si>
  <si>
    <t>141</t>
  </si>
  <si>
    <t>69311087</t>
  </si>
  <si>
    <t>geotextilie netkaná separační, ochranná, filtrační, drenážní PP 1200g/m2</t>
  </si>
  <si>
    <t>-768994200</t>
  </si>
  <si>
    <t>(svisleIzolPlochy+vodorovneIzolPlochy)*1,15" přepočtené koeficientem množství 1,15</t>
  </si>
  <si>
    <t>142</t>
  </si>
  <si>
    <t>998711101</t>
  </si>
  <si>
    <t>Přesun hmot tonážní pro izolace proti vodě, vlhkosti a plynům v objektech v do 6 m</t>
  </si>
  <si>
    <t>-86978563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</si>
  <si>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</si>
  <si>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</si>
  <si>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143</t>
  </si>
  <si>
    <t>998711181</t>
  </si>
  <si>
    <t>Příplatek k přesunu hmot tonážní 711 prováděný bez použití mechanizace</t>
  </si>
  <si>
    <t>1111519542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</si>
  <si>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</si>
  <si>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https://podminky.urs.cz/item/CS_URS_2022_02/998711181</t>
  </si>
  <si>
    <t>783</t>
  </si>
  <si>
    <t>Dokončovací práce - nátěry</t>
  </si>
  <si>
    <t>144</t>
  </si>
  <si>
    <t>783009401</t>
  </si>
  <si>
    <t>Bezpečnostní šrafování stěn nebo svislých ploch rovných</t>
  </si>
  <si>
    <t>1110757593</t>
  </si>
  <si>
    <t>https://podminky.urs.cz/item/CS_URS_2022_02/783009401</t>
  </si>
  <si>
    <t>0,065*1,1*4"bezpečnostní šrafování zábradelních sloupků</t>
  </si>
  <si>
    <t>789</t>
  </si>
  <si>
    <t>Povrchové úpravy ocelových konstrukcí a technologických zařízení</t>
  </si>
  <si>
    <t>145</t>
  </si>
  <si>
    <t>789212122</t>
  </si>
  <si>
    <t>Provedení otryskání zařízení členitých stupeň zarezavění B stupeň přípravy Sa 2 1/2</t>
  </si>
  <si>
    <t>-1171880423</t>
  </si>
  <si>
    <t>Provedení otryskání povrchů zařízení suché abrazivní tryskání, s povrchem členitým stupeň zarezavění B, stupeň přípravy Sa 2½</t>
  </si>
  <si>
    <t>https://podminky.urs.cz/item/CS_URS_2022_02/789212122</t>
  </si>
  <si>
    <t>Tryskání ocel. částí NK SO 02, viz příloha 3</t>
  </si>
  <si>
    <t>157,8" podélníky</t>
  </si>
  <si>
    <t>29,35" příčníky</t>
  </si>
  <si>
    <t>81,75" hlavní nosníky</t>
  </si>
  <si>
    <t>61,97" chodníky + zábradlí na NK</t>
  </si>
  <si>
    <t>87,16" podlahy</t>
  </si>
  <si>
    <t>8,96" zábradlí na opěrách</t>
  </si>
  <si>
    <t>15,84" dolní ztužidlo</t>
  </si>
  <si>
    <t>2,00" ložiska (odhad)</t>
  </si>
  <si>
    <t>(2*0,83)*21,0"kabelový žlab</t>
  </si>
  <si>
    <t>12,0*0,370" profil tvaru U 120 - uložený kabel pod podlahou</t>
  </si>
  <si>
    <t>0,16*0,16*4*2+0,015*4*4" patní plechy k sloupkům zábradlí na spodní stavbě</t>
  </si>
  <si>
    <t>nátěrPlochaBezSpojPr</t>
  </si>
  <si>
    <t>Mezisoučet</t>
  </si>
  <si>
    <t>0,05*nátěrPlochaBezSpojPr" 5% přirážka na spojovací prostředky</t>
  </si>
  <si>
    <t>146</t>
  </si>
  <si>
    <t>42118100_ R</t>
  </si>
  <si>
    <t>abrazivo TRYMAT materiál určen pro otryskání ocel. konstrukcí, pytlovaný na paletách</t>
  </si>
  <si>
    <t>-2052791862</t>
  </si>
  <si>
    <t>dle typu PKO - typ I+II</t>
  </si>
  <si>
    <t>spotřeba 40 kg/m2</t>
  </si>
  <si>
    <t>0,040*celkováNátěrPlocha</t>
  </si>
  <si>
    <t>147</t>
  </si>
  <si>
    <t>789323211</t>
  </si>
  <si>
    <t>Zhotovení nátěru ocelových konstrukcí třídy III dvousložkového základního tl do 80 µm</t>
  </si>
  <si>
    <t>-1831795261</t>
  </si>
  <si>
    <t>Zhotovení nátěru ocelových konstrukcí třídy III dvousložkového základního, tloušťky do 80 μm</t>
  </si>
  <si>
    <t>https://podminky.urs.cz/item/CS_URS_2022_02/789323211</t>
  </si>
  <si>
    <t>celkováNátěrPlocha" základní nátěr SO 02 - ochranný nátěrový systém ONS 14</t>
  </si>
  <si>
    <t>148</t>
  </si>
  <si>
    <t>789323216</t>
  </si>
  <si>
    <t>Zhotovení nátěru ocelových konstrukcí třídy III dvousložkového mezivrstvy tl do 80 µm</t>
  </si>
  <si>
    <t>2076938465</t>
  </si>
  <si>
    <t>Zhotovení nátěru ocelových konstrukcí třídy III dvousložkového mezivrstvy, tloušťky do 80 μm</t>
  </si>
  <si>
    <t>https://podminky.urs.cz/item/CS_URS_2022_02/789323216</t>
  </si>
  <si>
    <t>2*celkováNátěrPlocha"2x mezivrstva - ochranný nátěrový systém ONS 14</t>
  </si>
  <si>
    <t>149</t>
  </si>
  <si>
    <t>789323221</t>
  </si>
  <si>
    <t>Zhotovení nátěru ocelových konstrukcí třídy III dvousložkového krycího (vrchního) tl do 80 µm</t>
  </si>
  <si>
    <t>-1536754398</t>
  </si>
  <si>
    <t>Zhotovení nátěru ocelových konstrukcí třídy III dvousložkového krycího (vrchního), tloušťky do 80 μm</t>
  </si>
  <si>
    <t>https://podminky.urs.cz/item/CS_URS_2022_02/789323221</t>
  </si>
  <si>
    <t>celkováNátěrPlocha" vrchní nátěr SO 02 - ochranný nátěrový systém ONS 14</t>
  </si>
  <si>
    <t>150</t>
  </si>
  <si>
    <t>24629095_R</t>
  </si>
  <si>
    <t>Materiál pro provedení schváleného nátěrového systému ONS - 14</t>
  </si>
  <si>
    <t>665083380</t>
  </si>
  <si>
    <t>Materiál pro provedení  schváleného nátěrového systému ONS - 14</t>
  </si>
  <si>
    <t>Poznámka k položce:_x000D_
materiál pro provedení nátěrového systému ONS - 14 schváleného pro užití na stavbách SŽ, s. o. _x000D_
Materiál pro provedení schváleného nátěrového systému ONS 14 dle SŽDC S5/4</t>
  </si>
  <si>
    <t>Materiál pro provedení schváleného nátěrového systému ONS 14 dle SŽDC S5/4</t>
  </si>
  <si>
    <t>základní nátěr + 2 x mezivrstva + vrchní nátěr, celková tloušťka systému 280 μm</t>
  </si>
  <si>
    <t>odstín DB 610</t>
  </si>
  <si>
    <t>spotřeba = 0,4 kg/m2 (1 vrstvy)</t>
  </si>
  <si>
    <t>0,4*4*celkováNátěrPlocha"materiál pro základní, 2 mezivrstvy a vrchní nátěr ocelových kcí na SO 02</t>
  </si>
  <si>
    <t>0,4*1*0,2*celkováNátěrPlocha" materiál pro pásový nátěr</t>
  </si>
  <si>
    <t>151</t>
  </si>
  <si>
    <t>789351260</t>
  </si>
  <si>
    <t>Zhotovení nátěru pásového dvousložkového tl 50 µm na ocelových konstrukcích tř. III</t>
  </si>
  <si>
    <t>1014794707</t>
  </si>
  <si>
    <t>Zhotovení nátěrů pásových korozně namáhaných míst (svary, hrany, kouty, šroubové spoje, apod.) tloušťky 50 μm ocelových konstrukcí třídy III dvousložkových</t>
  </si>
  <si>
    <t>https://podminky.urs.cz/item/CS_URS_2022_02/789351260</t>
  </si>
  <si>
    <t>pásový nátěr, 20% z celkové plochy</t>
  </si>
  <si>
    <t>0,2*celkováNátěrPlocha</t>
  </si>
  <si>
    <t>152</t>
  </si>
  <si>
    <t>998781101</t>
  </si>
  <si>
    <t>Přesun hmot tonážní pro obklady keramické v objektech v do 6 m</t>
  </si>
  <si>
    <t>735066260</t>
  </si>
  <si>
    <t>Přesun hmot pro obklady keramické stanovený z hmotnosti přesunovaného materiálu vodorovná dopravní vzdálenost do 50 m v objektech výšky do 6 m</t>
  </si>
  <si>
    <t>https://podminky.urs.cz/item/CS_URS_2022_02/998781101</t>
  </si>
  <si>
    <t>SO 01.3 - Most v km 107,986 - ochrana a úprava drážních sdělovacích kabelů</t>
  </si>
  <si>
    <t>M - Práce a dodávky M</t>
  </si>
  <si>
    <t xml:space="preserve">    46-M - Zemní práce při extr.mont.pracích</t>
  </si>
  <si>
    <t xml:space="preserve">    D - Nezadatelná činnost</t>
  </si>
  <si>
    <t>Práce a dodávky M</t>
  </si>
  <si>
    <t>46-M</t>
  </si>
  <si>
    <t>Zemní práce při extr.mont.pracích</t>
  </si>
  <si>
    <t>460161271 - R</t>
  </si>
  <si>
    <t>Hloubení kabelových rýh ručně š 50 cm hl 80 cm v hornině tř I skupiny 1 a 2</t>
  </si>
  <si>
    <t>2050272320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</si>
  <si>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1 a 2</t>
  </si>
  <si>
    <t>hloubení rýhy pro kabelové trasy</t>
  </si>
  <si>
    <t>2*50</t>
  </si>
  <si>
    <t>460431281 - R</t>
  </si>
  <si>
    <t>Zásyp kabelových rýh ručně se zhutněním š 50 cm hl 80 cm z horniny tř I skupiny 1 a 2</t>
  </si>
  <si>
    <t>-1664994334</t>
  </si>
  <si>
    <t>Zásyp kabelových rýh ručně s přemístění sypaniny ze vzdálenosti do 10 m, s uložením výkopku ve vrstvách včetně zhutnění a úpravy povrchu šířky 50 cm hloubky 80 cm z horniny třídy těžitelnosti I skupiny 1 a 2</t>
  </si>
  <si>
    <t>460752112 - R</t>
  </si>
  <si>
    <t>Osazení kabelových kanálů do rýhy ze žlabů plastových šířky přes 10 do 20 cm</t>
  </si>
  <si>
    <t>576070296</t>
  </si>
  <si>
    <t>Osazení kabelových kanálů včetně utěsnění, vyspárování a zakrytí víkem ze žlabů plastových do rýhy, bez výkopových prací vnější šířky přes 10 do 20 cm</t>
  </si>
  <si>
    <t>15+21,0+15"délka kabelového žlabu +2*15 m v obou přepólích mostu</t>
  </si>
  <si>
    <t>7593505150</t>
  </si>
  <si>
    <t>Pokládka výstražné fólie do výkopu</t>
  </si>
  <si>
    <t>-733723210</t>
  </si>
  <si>
    <t>2*50" výstražné fólie v kabelové rýze</t>
  </si>
  <si>
    <t>7593500600</t>
  </si>
  <si>
    <t>Trasy kabelového vedení Kabelové krycí desky a pásy Fólie výstražná modrá š. 34cm (HM0673909991034)</t>
  </si>
  <si>
    <t>-1109726775</t>
  </si>
  <si>
    <t>2*50"trasa v předpolí mostu</t>
  </si>
  <si>
    <t>7593500150</t>
  </si>
  <si>
    <t>Trasy kabelového vedení Kabelové žlaby (200x126) spodní + vrchní díl plast</t>
  </si>
  <si>
    <t>-2065436788</t>
  </si>
  <si>
    <t>15+21,0+15"délka kabelového žlabu +2*15 m v obou přepólí mostu</t>
  </si>
  <si>
    <t>Nezadatelná činnost</t>
  </si>
  <si>
    <t>R - položka 1</t>
  </si>
  <si>
    <t>Měření PM + OTDR tři vlnové délky obousměrně</t>
  </si>
  <si>
    <t>vlákno</t>
  </si>
  <si>
    <t>-1077932997</t>
  </si>
  <si>
    <t>R - položka 2</t>
  </si>
  <si>
    <t>Záznam a vyhodnocení měřících protokolů na nosič</t>
  </si>
  <si>
    <t>případ</t>
  </si>
  <si>
    <t>1763602669</t>
  </si>
  <si>
    <t>R - položka 3</t>
  </si>
  <si>
    <t>Měření úplné v obou směrech za provozu před stavbou</t>
  </si>
  <si>
    <t>čtyřka</t>
  </si>
  <si>
    <t>1292987200</t>
  </si>
  <si>
    <t>R - položka 4</t>
  </si>
  <si>
    <t>Závěrečné měřené úplné v obou směrech za provozu</t>
  </si>
  <si>
    <t>1593673861</t>
  </si>
  <si>
    <t>R - položka 5</t>
  </si>
  <si>
    <t>Dozor správce zařízení po dobu stavby</t>
  </si>
  <si>
    <t>hod</t>
  </si>
  <si>
    <t>1140753954</t>
  </si>
  <si>
    <t>R - položka 6</t>
  </si>
  <si>
    <t>Evidence staveb</t>
  </si>
  <si>
    <t>253496611</t>
  </si>
  <si>
    <t>R - položka 7</t>
  </si>
  <si>
    <t>Technicko - inženýrská činnost</t>
  </si>
  <si>
    <t>393152875</t>
  </si>
  <si>
    <t>R - položka 8</t>
  </si>
  <si>
    <t>Doprava</t>
  </si>
  <si>
    <t>komplet</t>
  </si>
  <si>
    <t>-526968624</t>
  </si>
  <si>
    <t>SO 01.4 - Most v km 107,986 - ochrana a úprava mimodrážních sdělovacích kabelů</t>
  </si>
  <si>
    <t>-1052736080</t>
  </si>
  <si>
    <t>1985563167</t>
  </si>
  <si>
    <t>7593501090</t>
  </si>
  <si>
    <t>Trasy kabelového vedení Ohebná dvouplášťová korugovaná chránička KF 09125 průměr 125 108 mm</t>
  </si>
  <si>
    <t>236415773</t>
  </si>
  <si>
    <t>-953416130</t>
  </si>
  <si>
    <t>2*50,0</t>
  </si>
  <si>
    <t>1641765440</t>
  </si>
  <si>
    <t>7593505200</t>
  </si>
  <si>
    <t>Uložení HDPE trubky pro optický kabel do kabelového žlabu</t>
  </si>
  <si>
    <t>1047149008</t>
  </si>
  <si>
    <t>21"délka kabelového žlabu na SO 02</t>
  </si>
  <si>
    <t>7593507200</t>
  </si>
  <si>
    <t>Demontáž trubek HDPE z kabelového žlabu</t>
  </si>
  <si>
    <t>-1808173433</t>
  </si>
  <si>
    <t>SO 01.5 - Most v km 107,986 - ochrana a úprava drážních zabezpečovacích kabelů</t>
  </si>
  <si>
    <t>5911313020</t>
  </si>
  <si>
    <t>Seřízení hákového závěru výhybky jednoduché jednozávěrové soustavy S49</t>
  </si>
  <si>
    <t>-46487804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</si>
  <si>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</si>
  <si>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7593500875</t>
  </si>
  <si>
    <t>Trasy kabelového vedení Ohebná dvouplášťová korugovaná chránička 50/39smotek - černá UV stabilní</t>
  </si>
  <si>
    <t>-930347640</t>
  </si>
  <si>
    <t>1745578721</t>
  </si>
  <si>
    <t>7590525128</t>
  </si>
  <si>
    <t>Montáž kabelu metalického zatažení do chráničky přes 6 do 9 kg/m</t>
  </si>
  <si>
    <t>580449036</t>
  </si>
  <si>
    <t>7590525230</t>
  </si>
  <si>
    <t>Montáž kabelu návěstního volně uloženého s jádrem 1 mm Cu TCEKEZE, TCEKFE, TCEKPFLEY, TCEKPFLEZE do 7 P</t>
  </si>
  <si>
    <t>263985512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</si>
  <si>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</si>
  <si>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</si>
  <si>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</si>
  <si>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503668148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</si>
  <si>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</si>
  <si>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7590525232</t>
  </si>
  <si>
    <t>Montáž kabelu návěstního volně uloženého s jádrem 1 mm Cu TCEKEZE, TCEKFE, TCEKPFLEY, TCEKPFLEZE do 30 P</t>
  </si>
  <si>
    <t>552657601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</si>
  <si>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</si>
  <si>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7590521514</t>
  </si>
  <si>
    <t>Venkovní vedení kabelová - metalické sítě Plněné, párované s ochr. vodičem TCEKPFLEY 3 P 1,0 D</t>
  </si>
  <si>
    <t>678558502</t>
  </si>
  <si>
    <t>7590521534</t>
  </si>
  <si>
    <t>Venkovní vedení kabelová - metalické sítě Plněné, párované s ochr. vodičem TCEKPFLEY 12 P 1,0 D</t>
  </si>
  <si>
    <t>-2114873917</t>
  </si>
  <si>
    <t>7590521544</t>
  </si>
  <si>
    <t>Venkovní vedení kabelová - metalické sítě Plněné, párované s ochr. vodičem TCEKPFLEY 24 P 1,0 D</t>
  </si>
  <si>
    <t>-687754553</t>
  </si>
  <si>
    <t>7590525463</t>
  </si>
  <si>
    <t>Montáž spojky rovné pro plastové kabely párové Raychem XAGA s konektory UDW2 2 plášť bez pancíře do 10 žil</t>
  </si>
  <si>
    <t>1782539642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</si>
  <si>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</si>
  <si>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7590525465</t>
  </si>
  <si>
    <t>Montáž spojky rovné pro plastové kabely párové Raychem XAGA s konektory UDW2 2 plášť bez pancíře do 32 žil</t>
  </si>
  <si>
    <t>14996893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</si>
  <si>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</si>
  <si>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7590525466</t>
  </si>
  <si>
    <t>Montáž spojky rovné pro plastové kabely párové Raychem XAGA s konektory UDW2 2 plášť bez pancíře do 48 žil</t>
  </si>
  <si>
    <t>-1184158234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</si>
  <si>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</si>
  <si>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</si>
  <si>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</si>
  <si>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-412371148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</si>
  <si>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</si>
  <si>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</si>
  <si>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-406181686</t>
  </si>
  <si>
    <t>7591015030</t>
  </si>
  <si>
    <t>Montáž elektromotorického přestavníku na výhybce s kontrolou jazyků s upevněním na pražci</t>
  </si>
  <si>
    <t>-637968082</t>
  </si>
  <si>
    <t>Montáž elektromotorického přestavníku na výhybce s kontrolou jazyků s upevněním na pražci - připevnění přestavníku pomocí připevňovací soupravy a zatažení kabelu s kabelovou formou do kabelového závěru, mechanické přezkoušení chodu, opravný nátěr. Bez zemních prací</t>
  </si>
  <si>
    <t>1"montáž přestavníku na F-M straně</t>
  </si>
  <si>
    <t>7591015062</t>
  </si>
  <si>
    <t>Připojení elektromotorického přestavníku na výhybku s kontrolou jazyků</t>
  </si>
  <si>
    <t>-160057808</t>
  </si>
  <si>
    <t>Připojení elektromotorického přestavníku na výhybku s kontrolou jazyků - připojení a seřízení přestavníkové spojnice, montáž a seřízení kontrolního ústrojí</t>
  </si>
  <si>
    <t>1"připojení přestavníku na F-M straně</t>
  </si>
  <si>
    <t>7591017030</t>
  </si>
  <si>
    <t>Demontáž elektromotorického přestavníku z výhybky s kontrolou jazyků</t>
  </si>
  <si>
    <t>-220205964</t>
  </si>
  <si>
    <t>1"demontáž přestavníku na F-M straně</t>
  </si>
  <si>
    <t>7591017060</t>
  </si>
  <si>
    <t>Odpojení elektromotorického přestavníku z výhybky</t>
  </si>
  <si>
    <t>-1310840544</t>
  </si>
  <si>
    <t>1"odpojení přestavníku na F-M straně</t>
  </si>
  <si>
    <t>-609775105</t>
  </si>
  <si>
    <t>7593500595</t>
  </si>
  <si>
    <t>Trasy kabelového vedení Kabelové krycí desky a pásy Fólie výstražná modrá š. 20cm (HM0673909991020)</t>
  </si>
  <si>
    <t>311837677</t>
  </si>
  <si>
    <t>7593501825</t>
  </si>
  <si>
    <t>Trasy kabelového vedení Lokátory a markery Ball Marker 1428 - XR ID, fialový zabezpečováci zapisovatelný</t>
  </si>
  <si>
    <t>-1557193843</t>
  </si>
  <si>
    <t>7593505270</t>
  </si>
  <si>
    <t>Montáž kabelového označníku Ball Marker</t>
  </si>
  <si>
    <t>1670624369</t>
  </si>
  <si>
    <t>Montáž kabelového označníku Ball Marker - upevnění kabelového označníku na plášť kabelu upevňovacími prvky</t>
  </si>
  <si>
    <t>7598015005</t>
  </si>
  <si>
    <t>Přeměření izolačního stavu kabelu závlačného 10 žil</t>
  </si>
  <si>
    <t>-1920712246</t>
  </si>
  <si>
    <t>7598015015</t>
  </si>
  <si>
    <t>Přeměření izolačního stavu kabelu závlačného 30 žil</t>
  </si>
  <si>
    <t>805140587</t>
  </si>
  <si>
    <t>7598015025</t>
  </si>
  <si>
    <t>Přeměření izolačního stavu kabelu závlačného 60 žil</t>
  </si>
  <si>
    <t>-499406128</t>
  </si>
  <si>
    <t>7598095070</t>
  </si>
  <si>
    <t>Přezkoušení a regulace elektromotorového přestavníku</t>
  </si>
  <si>
    <t>788667644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</si>
  <si>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</si>
  <si>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1" přezkoušení přestavníku na F-M straně</t>
  </si>
  <si>
    <t>7598095075</t>
  </si>
  <si>
    <t>Přezkoušení a regulace proudokruhu světelných návěstidel</t>
  </si>
  <si>
    <t>-1096228380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</si>
  <si>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</si>
  <si>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7598095085</t>
  </si>
  <si>
    <t>Přezkoušení a regulace senzoru počítacího bodu</t>
  </si>
  <si>
    <t>-646210325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</si>
  <si>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</si>
  <si>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</si>
  <si>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</si>
  <si>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1851811825</t>
  </si>
  <si>
    <t>Přezkoušení a regulace počítače náprav včetně vyhotovení protokolu za 1 úsek - provedení příslušných měření, nastavení zařízení, přezkoušení funkce a vyhotovení protokolu</t>
  </si>
  <si>
    <t>7598095185</t>
  </si>
  <si>
    <t>Přezkoušení vlakových cest (vlakových i posunových) za 1 vlakovou cestu</t>
  </si>
  <si>
    <t>127664014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</si>
  <si>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</si>
  <si>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7598095550</t>
  </si>
  <si>
    <t>Vyhotovení protokolu UTZ pro PZZ bez závor jedna kolej</t>
  </si>
  <si>
    <t>401992125</t>
  </si>
  <si>
    <t>Vyhotovení protokolu UTZ pro PZZ bez závor jedna kolej - vykonání prohlídky a zkoušky včetně vyhotovení protokolu podle vyhl. 100/1995 Sb.</t>
  </si>
  <si>
    <t>1684628974</t>
  </si>
  <si>
    <t>0,3"přemístění přestavníku na F-M straně při demontáži a zpětné montáži</t>
  </si>
  <si>
    <t>1564608148</t>
  </si>
  <si>
    <t>40+70</t>
  </si>
  <si>
    <t>460191112 - R</t>
  </si>
  <si>
    <t>Rýhy kabelových spojek do 10 kV hloubení ručně včetně zásypu v hornině tř I skupiny 2</t>
  </si>
  <si>
    <t>-1283161334</t>
  </si>
  <si>
    <t>Rýhy pro kabelové spojky ručně hloubení s urovnáním dna včetně zásypu se zhutněním s přemístěním výkopku na vzdálenost do 3 m do 10 kV v hornině třídy těžitelnosti I skupiny 2</t>
  </si>
  <si>
    <t>montáž spojek</t>
  </si>
  <si>
    <t>-283288397</t>
  </si>
  <si>
    <t>49146166</t>
  </si>
  <si>
    <t>7592005074</t>
  </si>
  <si>
    <t>Montáž počítacího bodu počítače náprav SIEMENS</t>
  </si>
  <si>
    <t>1751228774</t>
  </si>
  <si>
    <t>Montáž počítacího bodu počítače náprav SIEMENS - uložení a připevnění na určené místo, seřízení polohy, přezkoušení</t>
  </si>
  <si>
    <t>7592007074</t>
  </si>
  <si>
    <t>Demontáž počítacího bodu počítače náprav SIEMENS</t>
  </si>
  <si>
    <t>-1511430476</t>
  </si>
  <si>
    <t>SO 02 - Most v km 109,622</t>
  </si>
  <si>
    <t>SO 02.1 - Most v km 109,622 - úprava železničního svršku</t>
  </si>
  <si>
    <t>1679490183</t>
  </si>
  <si>
    <t>" šířka stezky =0,65m, tl. 0,05m" (109,634200-109,616400)*1000*0,65*2*0,05</t>
  </si>
  <si>
    <t>5955101030</t>
  </si>
  <si>
    <t>-1477418785</t>
  </si>
  <si>
    <t>1,157*1,6</t>
  </si>
  <si>
    <t>5905055010</t>
  </si>
  <si>
    <t>Odstranění stávajícího kolejového lože odtěžením v koleji</t>
  </si>
  <si>
    <t>482106440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</si>
  <si>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</si>
  <si>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"zapuštěné ŠL-most, š=2*1,9m, tl. 0,32m, dl. 6,556m" 1,672*6,556</t>
  </si>
  <si>
    <t>"otevřené ŠL, š=2*2,35m, tl. 0,387, dl. 12,5-6,556=5,944m"</t>
  </si>
  <si>
    <t>2,410*5,944</t>
  </si>
  <si>
    <t>2*0,35*0,387*5,944</t>
  </si>
  <si>
    <t>5905060010</t>
  </si>
  <si>
    <t>Zřízení nového kolejového lože v koleji</t>
  </si>
  <si>
    <t>-288404204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</si>
  <si>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</si>
  <si>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"otevřené ŠL, š=1,70m, tl. 0,387mm, dl. 12,5m" 2,062*12,5</t>
  </si>
  <si>
    <t>"přechod zapuštěného na otevřené ŠL, dl. 3,5m"</t>
  </si>
  <si>
    <t>1*3,5*0,664*(2,033+1,4)/2</t>
  </si>
  <si>
    <t>1*3,5*0,426*(0,561+0,945)/2</t>
  </si>
  <si>
    <t>5955101000</t>
  </si>
  <si>
    <t>-1334861325</t>
  </si>
  <si>
    <t>30,887*1,7</t>
  </si>
  <si>
    <t>2096981461</t>
  </si>
  <si>
    <t>109,632300-109,619760</t>
  </si>
  <si>
    <t>-1256848750</t>
  </si>
  <si>
    <t>5958158005</t>
  </si>
  <si>
    <t>155330178</t>
  </si>
  <si>
    <t>"22 ks pražců" (22)*2</t>
  </si>
  <si>
    <t>1808153019</t>
  </si>
  <si>
    <t>řezání pilou (začátek a konec opravy koleje)</t>
  </si>
  <si>
    <t>2*2</t>
  </si>
  <si>
    <t>-1242270146</t>
  </si>
  <si>
    <t>"3. podbití" (109,650000-109,616400)*1000</t>
  </si>
  <si>
    <t>-1210594598</t>
  </si>
  <si>
    <t>"1. a 2. podbití" (109,650000-109,616400)*2*1000</t>
  </si>
  <si>
    <t>-471056480</t>
  </si>
  <si>
    <t>-1707388463</t>
  </si>
  <si>
    <t>"závěrné sváry" 2</t>
  </si>
  <si>
    <t>5910040020</t>
  </si>
  <si>
    <t>Umožnění volné dilatace kolejnice demontáž upevňovadel bez osazení kluzných podložek rozdělení pražců "d"</t>
  </si>
  <si>
    <t>813600878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</si>
  <si>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</si>
  <si>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"směr Valašské Meziříčí" 2*50,0</t>
  </si>
  <si>
    <t>"směr  Frýdek -Místek" 2*50,0</t>
  </si>
  <si>
    <t>5910040120</t>
  </si>
  <si>
    <t>Umožnění volné dilatace kolejnice montáž upevňovadel bez odstranění kluzných podložek rozdělení pražců "d"</t>
  </si>
  <si>
    <t>-147378019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</si>
  <si>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</si>
  <si>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</si>
  <si>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</si>
  <si>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1586623892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</si>
  <si>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</si>
  <si>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"kolejové lože staré z M 107,986" 13,652*1,8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</si>
  <si>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</si>
  <si>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</si>
  <si>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1166807373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</si>
  <si>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</si>
  <si>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"Kolejnice - staré" 12,5*2*49,43/1000</t>
  </si>
  <si>
    <t xml:space="preserve">"kolejové lože staré z M 107,986" </t>
  </si>
  <si>
    <t>9902300400</t>
  </si>
  <si>
    <t>Doprava jednosměrná (např. nakupovaného materiálu) mechanizací o nosnosti přes 3,5 t sypanin (kameniva, písku, suti, dlažebních kostek, atd.) do 40 km</t>
  </si>
  <si>
    <t>-1289008526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</si>
  <si>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</si>
  <si>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"Kolejové lože - nové, 1,7 t/m3" 30,887*1,7</t>
  </si>
  <si>
    <t>"kamenivo na stezky, 1,6 t/m3" 1,157*1,6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</si>
  <si>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</si>
  <si>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</si>
  <si>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596327478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</si>
  <si>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</si>
  <si>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"Kolejnice - nové" 25,0*49,43/1000</t>
  </si>
  <si>
    <t>-1768525521</t>
  </si>
  <si>
    <t>-1964322969</t>
  </si>
  <si>
    <t>1175884600</t>
  </si>
  <si>
    <t>"podložky pod patu kolejnice" (22)*2*0,182/1000</t>
  </si>
  <si>
    <t>A</t>
  </si>
  <si>
    <t>zásypy upraveným štěrkovým ložem</t>
  </si>
  <si>
    <t>36,863</t>
  </si>
  <si>
    <t>SO 02.2 - Most v km 109,622 - most</t>
  </si>
  <si>
    <t>122152501</t>
  </si>
  <si>
    <t>Odkopávky a prokopávky nezapažené pro spodní stavbu železnic v hornině třídy těžitelnosti I skupiny 1 a 2 objem do 100 m3 strojně</t>
  </si>
  <si>
    <t>1068509861</t>
  </si>
  <si>
    <t>Odkopávky a prokopávky nezapažené pro spodní stavbu železnic strojně v hornině třídy těžitelnosti I skupiny 1 a 2 do 100 m3</t>
  </si>
  <si>
    <t>https://podminky.urs.cz/item/CS_URS_2022_02/122152501</t>
  </si>
  <si>
    <t>"Před opěrou VM"0,97*0,97*0,5*5</t>
  </si>
  <si>
    <t>"Mezi opěrami" 0,612*2,85*7,13</t>
  </si>
  <si>
    <t>"Za opěrou F-M"0,433*0,433*0,5*5</t>
  </si>
  <si>
    <t>"Pro ZKPP za opěrou"5*0,5*7,13</t>
  </si>
  <si>
    <t>"Odřez vlevo"0,5*(2,821*1+2,021*0,5)*9,0+2,033*0,6*5,5</t>
  </si>
  <si>
    <t>-9551139</t>
  </si>
  <si>
    <t>357594943</t>
  </si>
  <si>
    <t>171151101</t>
  </si>
  <si>
    <t>Hutnění boků násypů pro jakýkoliv sklon a míru zhutnění svahu</t>
  </si>
  <si>
    <t>-876337254</t>
  </si>
  <si>
    <t>Hutnění boků násypů z hornin soudržných a sypkých pro jakýkoliv sklon, délku a míru zhutnění svahu</t>
  </si>
  <si>
    <t>https://podminky.urs.cz/item/CS_URS_2022_02/171151101</t>
  </si>
  <si>
    <t>"svahy vlevo"23,5</t>
  </si>
  <si>
    <t>"svahy vpravo"6,0</t>
  </si>
  <si>
    <t>171251201</t>
  </si>
  <si>
    <t>Uložení sypaniny na skládky nebo meziskládky</t>
  </si>
  <si>
    <t>-403648868</t>
  </si>
  <si>
    <t>Uložení sypaniny na skládky nebo meziskládky bez hutnění s upravením uložené sypaniny do předepsaného tvaru</t>
  </si>
  <si>
    <t>https://podminky.urs.cz/item/CS_URS_2022_02/171251201</t>
  </si>
  <si>
    <t>1229881989</t>
  </si>
  <si>
    <t xml:space="preserve">Jako materiál použít odtěžené kolejové lože - viz SO 02.1  M 109,622= 26,897m3 a SO 01.1.M 107,986 13,652m3 </t>
  </si>
  <si>
    <t>"zásyp výkopu po mostě"5,3*0,65*7,13</t>
  </si>
  <si>
    <t>"zásypy řez 1 - na cca 5 m"(1,17+0,26)"m2"*5</t>
  </si>
  <si>
    <t>"zásypy řez 2 - na cca 5 m"1,03"m2"*5</t>
  </si>
  <si>
    <t>"+ 10 %"A/10</t>
  </si>
  <si>
    <t>183405212</t>
  </si>
  <si>
    <t>Výsev trávníku hydroosevem na hlušinu</t>
  </si>
  <si>
    <t>179372901</t>
  </si>
  <si>
    <t>https://podminky.urs.cz/item/CS_URS_2022_02/183405212</t>
  </si>
  <si>
    <t>29,50</t>
  </si>
  <si>
    <t>00572474</t>
  </si>
  <si>
    <t>osivo směs travní krajinná-svahová</t>
  </si>
  <si>
    <t>-164832758</t>
  </si>
  <si>
    <t>29,5 "přepočteno koeficientem množství 0,025kg/m2"</t>
  </si>
  <si>
    <t>29,5*0,025 'Přepočtené koeficientem množství</t>
  </si>
  <si>
    <t>511501111</t>
  </si>
  <si>
    <t>Konstrukční vrstva tělesa železničního spodku ze štěrkodrti</t>
  </si>
  <si>
    <t>-445521521</t>
  </si>
  <si>
    <t>Podkladní konstrukční vrstvy pro kolej jakékoliv tloušťky a šířky pruhu s dodáním hmot ze štěrkodrti</t>
  </si>
  <si>
    <t>https://podminky.urs.cz/item/CS_URS_2022_02/511501111</t>
  </si>
  <si>
    <t>"ZKPP"6,4*0,5*10,333</t>
  </si>
  <si>
    <t>-1689840050</t>
  </si>
  <si>
    <t>"Opěry"2*(4,694*0,775*0,691)</t>
  </si>
  <si>
    <t>"Křídla"((2,189-0,775)+(2,22-0,775)+(1,53-0,775)+(2,176-0,775))*(0,5*0,691)</t>
  </si>
  <si>
    <t>963051111</t>
  </si>
  <si>
    <t>Bourání mostní nosné konstrukce z ŽB</t>
  </si>
  <si>
    <t>752342754</t>
  </si>
  <si>
    <t>Bourání mostních konstrukcí nosných konstrukcí ze železového betonu</t>
  </si>
  <si>
    <t>https://podminky.urs.cz/item/CS_URS_2022_02/963051111</t>
  </si>
  <si>
    <t>"Nosná konstrukce"0,309*4,634*4,4</t>
  </si>
  <si>
    <t>"Římsa levá"7,261*0,5*0,32</t>
  </si>
  <si>
    <t>"Římsa pravá"6,556*0,45*0,321</t>
  </si>
  <si>
    <t>-177742486</t>
  </si>
  <si>
    <t>57,033*1,8</t>
  </si>
  <si>
    <t>2073245443</t>
  </si>
  <si>
    <t>997211519</t>
  </si>
  <si>
    <t>Příplatek ZKD 1 km u vodorovné dopravy suti</t>
  </si>
  <si>
    <t>977685150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</si>
  <si>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</si>
  <si>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</si>
  <si>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35,054*10</t>
  </si>
  <si>
    <t>-2088174870</t>
  </si>
  <si>
    <t>" nakládání suti - (6,760+8,409)*2,3" 35,054</t>
  </si>
  <si>
    <t>997221615</t>
  </si>
  <si>
    <t>-1382473014</t>
  </si>
  <si>
    <t>https://podminky.urs.cz/item/CS_URS_2022_02/997221615</t>
  </si>
  <si>
    <t>14,872</t>
  </si>
  <si>
    <t>997221625</t>
  </si>
  <si>
    <t>Poplatek za uložení na skládce (skládkovné) stavebního odpadu železobetonového kód odpadu 17 01 01</t>
  </si>
  <si>
    <t>934425895</t>
  </si>
  <si>
    <t>Poplatek za uložení stavebního odpadu na skládce (skládkovné) z armovaného betonu zatříděného do Katalogu odpadů pod kódem 17 01 01</t>
  </si>
  <si>
    <t>https://podminky.urs.cz/item/CS_URS_2022_02/997221625</t>
  </si>
  <si>
    <t>20,182</t>
  </si>
  <si>
    <t>1661180946</t>
  </si>
  <si>
    <t>SO 02.3 - Most v km 109,622 - ochrana a úprava drážních sdělovacích zařízení</t>
  </si>
  <si>
    <t xml:space="preserve">    22-M - Montáže technologických zařízení pro dopravní stavby</t>
  </si>
  <si>
    <t>113151111 - R</t>
  </si>
  <si>
    <t>Rozebrání zpevněných ploch ze silničních dílců</t>
  </si>
  <si>
    <t>179241127</t>
  </si>
  <si>
    <t>Rozebírání zpevněných ploch s přemístěním na skládku na vzdálenost do 20 m nebo s naložením na dopravní prostředek ze silničních panelů</t>
  </si>
  <si>
    <t>122211401 - R</t>
  </si>
  <si>
    <t>Vykopávky v zemníku na suchu v hornině třídy těžitelnosti I skupiny 3 ručně</t>
  </si>
  <si>
    <t>-619894399</t>
  </si>
  <si>
    <t>Vykopávky v zemnících na suchu ručně zapažených i nezapažených v hornině třídy těžitelnosti I skupiny 3</t>
  </si>
  <si>
    <t>"odkopávky pro zřízení plochy ze silnič. panelů" 60,0*1,1*0,15</t>
  </si>
  <si>
    <t>132212121 - R</t>
  </si>
  <si>
    <t>Hloubení zapažených rýh šířky do 800 mm v soudržných horninách třídy těžitelnosti I skupiny 3 ručně</t>
  </si>
  <si>
    <t>1024</t>
  </si>
  <si>
    <t>-1993854050</t>
  </si>
  <si>
    <t>Hloubení zapažených rýh šířky do 800 mm ručně s urovnáním dna do předepsaného profilu a spádu v hornině třídy těžitelnosti I skupiny 3 soudržných</t>
  </si>
  <si>
    <t>0,8*0,5*220,0</t>
  </si>
  <si>
    <t>171111104 - R</t>
  </si>
  <si>
    <t>Uložení sypaniny z hornin nesoudržných sypkých do násypů zhutněných ručně</t>
  </si>
  <si>
    <t>-1476544975</t>
  </si>
  <si>
    <t>Uložení sypanin do násypů ručně s rozprostřením sypaniny ve vrstvách a s hrubým urovnáním zhutněných z hornin nesoudržných sypkých</t>
  </si>
  <si>
    <t>174111101 - R</t>
  </si>
  <si>
    <t>-1247041187</t>
  </si>
  <si>
    <t>181912112 - R</t>
  </si>
  <si>
    <t>Úprava pláně v hornině třídy těžitelnosti I skupiny 3 se zhutněním ručně</t>
  </si>
  <si>
    <t>-1567326090</t>
  </si>
  <si>
    <t>Úprava pláně vyrovnáním výškových rozdílů ručně v hornině třídy těžitelnosti I skupiny 3 se zhutněním</t>
  </si>
  <si>
    <t>"plocha pod silniční panely" 60,0</t>
  </si>
  <si>
    <t>"plocha po výkopu" 0,5*220,0*1,2</t>
  </si>
  <si>
    <t>28613960 - R</t>
  </si>
  <si>
    <t>trubka ochranná PEHD 40x3,5mm</t>
  </si>
  <si>
    <t>1057749339</t>
  </si>
  <si>
    <t>(109,843-109,610)*1000</t>
  </si>
  <si>
    <t>7590560024</t>
  </si>
  <si>
    <t>Optické kabely Optické kabely střední konstrukce pro záfuk, přifuk do HDPE chráničky 12 vl. 2x6 vl./trubička, HDPE plášť 8,1 mm (6 el.)</t>
  </si>
  <si>
    <t>-640301619</t>
  </si>
  <si>
    <t>233,00+2*30,0</t>
  </si>
  <si>
    <t>291211111 - R</t>
  </si>
  <si>
    <t>Zřízení plochy ze silničních panelů do lože tl 50 mm z kameniva</t>
  </si>
  <si>
    <t>404873574</t>
  </si>
  <si>
    <t>Zřízení zpevněné plochy ze silničních panelů osazených do lože tl. 50 mm z kameniva</t>
  </si>
  <si>
    <t>22-M</t>
  </si>
  <si>
    <t>Montáže technologických zařízení pro dopravní stavby</t>
  </si>
  <si>
    <t>59381007 - R</t>
  </si>
  <si>
    <t>panel silniční 3,00x2,00x0,18m</t>
  </si>
  <si>
    <t>-837879011</t>
  </si>
  <si>
    <t>"obrátkovost panelů 3x, 60/6=10ks/3=3,33, 4ks" 4</t>
  </si>
  <si>
    <t>7590525136</t>
  </si>
  <si>
    <t>Pokládka kabelu metalického /demontáž PK2 přes 1 do 2 kg/m</t>
  </si>
  <si>
    <t>1754871204</t>
  </si>
  <si>
    <t>7590525402</t>
  </si>
  <si>
    <t>Montáž spojky rovné metalické do 10 XN</t>
  </si>
  <si>
    <t>769678130</t>
  </si>
  <si>
    <t>7590560519</t>
  </si>
  <si>
    <t>Optické kabely Spojky a příslušenství pro optické sítě Ostatní Rezerva optického kabelu do 500mm</t>
  </si>
  <si>
    <t>908462376</t>
  </si>
  <si>
    <t>7590560379</t>
  </si>
  <si>
    <t>Optické kabely Spojky a příslušenství pro optické sítě Hrncová spojka, uspořádání vláken: UCNCP 5-18 S standardní, pro max 72 svárů</t>
  </si>
  <si>
    <t>-295571840</t>
  </si>
  <si>
    <t>7593501215</t>
  </si>
  <si>
    <t>Trasy kabelového vedení Kabelové komory 420 x 1080 mm</t>
  </si>
  <si>
    <t>1721926766</t>
  </si>
  <si>
    <t>7593501260</t>
  </si>
  <si>
    <t>Trasy kabelového vedení Kabelové komory Poklop 420 mm, třída B s rámem</t>
  </si>
  <si>
    <t>-748412943</t>
  </si>
  <si>
    <t>7590541589</t>
  </si>
  <si>
    <t>Slaboproudé rozvody, kabely pro přívod a vnitřní instalaci Spojky metalických kabelů a příslušenství Teplem smrštitelná zesílená spojka s hliníkovou kostrou pro netlakované kabely XAGA 550-75/15-650</t>
  </si>
  <si>
    <t>-1344099659</t>
  </si>
  <si>
    <t>1675076987</t>
  </si>
  <si>
    <t>7590565030</t>
  </si>
  <si>
    <t>Spojování a ukončení kabelů optických instalace do spojky nebo rozvaděče</t>
  </si>
  <si>
    <t>-1190383985</t>
  </si>
  <si>
    <t>Spojování a ukončení kabelů optických instalace do spojky nebo rozvaděče - práce spojené s montáží specifikované kabelizace specifikovaným způsobem</t>
  </si>
  <si>
    <t>7590565040</t>
  </si>
  <si>
    <t>Spojování a ukončení kabelů optických smyčkování vláken do kazety u optické spojky nebo rozvaděče</t>
  </si>
  <si>
    <t>-1246783018</t>
  </si>
  <si>
    <t>Spojování a ukončení kabelů optických smyčkování vláken do kazety u optické spojky nebo rozvaděče - práce spojené s montáží specifikované kabelizace specifikovaným způsobem</t>
  </si>
  <si>
    <t>7590565092</t>
  </si>
  <si>
    <t>Montáž spojky optického kabelu s 12 vlákny</t>
  </si>
  <si>
    <t>-60108502</t>
  </si>
  <si>
    <t>Montáž spojky optického kabelu s 12 vlákny - práce spojené s montáží specifikované kabelizace specifikovaným způsobem</t>
  </si>
  <si>
    <t>7590565125</t>
  </si>
  <si>
    <t>Uložení a propojení propojovací šňůry (patchcord) s konektory</t>
  </si>
  <si>
    <t>1404431117</t>
  </si>
  <si>
    <t>7590565188</t>
  </si>
  <si>
    <t>Montáž optického kabelu závěsného instalace rezervy optického kabelu v kabelové komoře</t>
  </si>
  <si>
    <t>-1027341156</t>
  </si>
  <si>
    <t>2002849532</t>
  </si>
  <si>
    <t>-925863464</t>
  </si>
  <si>
    <t>7593505202</t>
  </si>
  <si>
    <t>Uložení HDPE trubky pro optický kabel do výkopu bez zřízení lože a bez krytí</t>
  </si>
  <si>
    <t>-311476995</t>
  </si>
  <si>
    <t>7593505240</t>
  </si>
  <si>
    <t>Montáž koncovky nebo záslepky Plasson na HDPE trubku</t>
  </si>
  <si>
    <t>-1617611622</t>
  </si>
  <si>
    <t>7593505250</t>
  </si>
  <si>
    <t>Montáž plastové komory na spojkování optického kabelu</t>
  </si>
  <si>
    <t>39292779</t>
  </si>
  <si>
    <t>-1474985982</t>
  </si>
  <si>
    <t>7593505310</t>
  </si>
  <si>
    <t>Zatažení optického kabelu do ochranné HDPE trubky</t>
  </si>
  <si>
    <t>-1102791908</t>
  </si>
  <si>
    <t>7598025250</t>
  </si>
  <si>
    <t>Měření dálkových kabelů rozšíření měření úplné v obou směrech bez provozu 12 čtyřek</t>
  </si>
  <si>
    <t>úsek</t>
  </si>
  <si>
    <t>-1683525208</t>
  </si>
  <si>
    <t>7593501805</t>
  </si>
  <si>
    <t>Trasy kabelového vedení Lokátory a markery Ball marker 1421 - XR ID, oranžový telekomunikace zapisovatelný</t>
  </si>
  <si>
    <t>-1390118444</t>
  </si>
  <si>
    <t>7590560569</t>
  </si>
  <si>
    <t>Optické kabely Spojky a příslušenství pro optické sítě Ostatní Optický patchcord do 5 m</t>
  </si>
  <si>
    <t>-820678378</t>
  </si>
  <si>
    <t>7598035055</t>
  </si>
  <si>
    <t>Měření parametrů optického kabelu na třech vlnových délkách metodou OTDR a TM po položení nebo zavěšení, kabelu s 12 vlákny</t>
  </si>
  <si>
    <t>-1016386356</t>
  </si>
  <si>
    <t>Měření parametrů optického kabelu na třech vlnových délkách metodou OTDR a TM po položení nebo zavěšení, kabelu s 12 vlákny - včetně vyhotovení měřícího protokolu</t>
  </si>
  <si>
    <t>7598035170</t>
  </si>
  <si>
    <t>Kontrola tlakutěsnosti HDPE trubky v úseku do 2 000 m</t>
  </si>
  <si>
    <t>-279780782</t>
  </si>
  <si>
    <t>-1246800378</t>
  </si>
  <si>
    <t>51060185</t>
  </si>
  <si>
    <t>R7590525136</t>
  </si>
  <si>
    <t>-1515779798</t>
  </si>
  <si>
    <t>7590520929</t>
  </si>
  <si>
    <t>Venkovní vedení kabelová - metalické sítě Plněné, armované Al dráty, ochranný obal z PE 4x0,8 TCEPKPFLEZE 10 x 4 x 0,8</t>
  </si>
  <si>
    <t>519687705</t>
  </si>
  <si>
    <t>SO 02.4 - Most v km 109,622 - ochrana a úprava mimodrážních sdělovacích kabelů</t>
  </si>
  <si>
    <t>196884933</t>
  </si>
  <si>
    <t>-2081705661</t>
  </si>
  <si>
    <t>-1620330294</t>
  </si>
  <si>
    <t>"obrátkovost 3x, 90/6/3=5ks" 5</t>
  </si>
  <si>
    <t>-634351296</t>
  </si>
  <si>
    <t>"materiál na zapanelování" 23,220</t>
  </si>
  <si>
    <t>-1604425247</t>
  </si>
  <si>
    <t>SO 02.5 - Most v km 109,622 - ochrana a úprava drážních zabezpečovacích kabelů</t>
  </si>
  <si>
    <t>-1630739844</t>
  </si>
  <si>
    <t>1,0*0,5*25,0</t>
  </si>
  <si>
    <t>151101101 - R</t>
  </si>
  <si>
    <t>Zřízení příložného pažení a rozepření stěn rýh hl do 2 m</t>
  </si>
  <si>
    <t>1793935116</t>
  </si>
  <si>
    <t>Zřízení pažení a rozepření stěn rýh pro podzemní vedení příložné pro jakoukoliv mezerovitost, hloubky do 2 m</t>
  </si>
  <si>
    <t>"výkop v přejezdové konstrukci" 4,0*1,0*2</t>
  </si>
  <si>
    <t>151101111 - R</t>
  </si>
  <si>
    <t>Odstranění příložného pažení a rozepření stěn rýh hl do 2 m</t>
  </si>
  <si>
    <t>1719397602</t>
  </si>
  <si>
    <t>Odstranění pažení a rozepření stěn rýh pro podzemní vedení s uložením materiálu na vzdálenost do 3 m od kraje výkopu příložné, hloubky do 2 m</t>
  </si>
  <si>
    <t>162751117 - R</t>
  </si>
  <si>
    <t>-1683218960</t>
  </si>
  <si>
    <t>-12467495</t>
  </si>
  <si>
    <t>-1059173971</t>
  </si>
  <si>
    <t>"plocha po výkopu" 0,5*22,0*1,2</t>
  </si>
  <si>
    <t>5913060010</t>
  </si>
  <si>
    <t>Demontáž dílů betonové přejezdové konstrukce vnějšího panelu</t>
  </si>
  <si>
    <t>-727689453</t>
  </si>
  <si>
    <t>Demontáž dílů betonové přejezdové konstrukce vnějšího panelu.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</si>
  <si>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</si>
  <si>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</si>
  <si>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1586023819</t>
  </si>
  <si>
    <t>Montáž dílů betonové přejezdové konstrukce v koleji vnějšího panelu. Poznámka: 1. V cenách jsou započteny náklady na montáž dílů. 2. V cenách nejsou obsaženy náklady na dodávku materiálu.</t>
  </si>
  <si>
    <t>220061531 - R</t>
  </si>
  <si>
    <t>Montáž kabelu návěstního volně uloženého s jádrem 1 mm Cu TCEKEZE, TCEKFE, TCEKPFLEY, TCEKPFLEZE 3 P</t>
  </si>
  <si>
    <t>1809858114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</si>
  <si>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3 P</t>
  </si>
  <si>
    <t>460661512 - R</t>
  </si>
  <si>
    <t>Kabelové lože z písku pro kabely nn kryté plastovou fólií š lože přes 25 do 50 cm</t>
  </si>
  <si>
    <t>-166137580</t>
  </si>
  <si>
    <t>Kabelové lože z písku včetně podsypu, zhutnění a urovnání povrchu pro kabely nn zakryté plastovou fólií, šířky přes 25 do 50 cm</t>
  </si>
  <si>
    <t>732828560</t>
  </si>
  <si>
    <t>-2107149552</t>
  </si>
  <si>
    <t>7593501820</t>
  </si>
  <si>
    <t>Trasy kabelového vedení Lokátory a markery Ball Marker 1408-XR, fialový zabezpečováci</t>
  </si>
  <si>
    <t>-911493795</t>
  </si>
  <si>
    <t>-1700122994</t>
  </si>
  <si>
    <t>99659233</t>
  </si>
  <si>
    <t>-257369955</t>
  </si>
  <si>
    <t>1501239082</t>
  </si>
  <si>
    <t>-1213634608</t>
  </si>
  <si>
    <t>7598095546</t>
  </si>
  <si>
    <t>Vyhotovení protokolu UTZ pro SZZ reléové a elektronické do 10 výhybkových jednotek</t>
  </si>
  <si>
    <t>1497277417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</si>
  <si>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</si>
  <si>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-500156827</t>
  </si>
  <si>
    <t>"materiál pažení + pomocný materiál"  1,0</t>
  </si>
  <si>
    <t>46688561</t>
  </si>
  <si>
    <t>12,5*1,8</t>
  </si>
  <si>
    <t>SO 03 - VRN +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</si>
  <si>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</si>
  <si>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</si>
  <si>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</si>
  <si>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</si>
  <si>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</si>
  <si>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</si>
  <si>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</si>
  <si>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</si>
  <si>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</si>
  <si>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033131001_R</t>
  </si>
  <si>
    <t>Provozní vlivy Organizační zajištění prací při zřizování a udržování BK kolejí a výhybek</t>
  </si>
  <si>
    <t>3256275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</si>
  <si>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</si>
  <si>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most km 107,986</t>
  </si>
  <si>
    <t>193,941-(35,271-2,040)" v koleji č. 1 v km 107,91881 - 108,112751 (- délka výhybky v koleji č. 1)</t>
  </si>
  <si>
    <t>(49,846+24+15+24)" v koleji č. 3 (včetně rozvinuté délky výhybky č. 6)</t>
  </si>
  <si>
    <t>most km 109,622</t>
  </si>
  <si>
    <t>100,0</t>
  </si>
  <si>
    <t>VRN1</t>
  </si>
  <si>
    <t>Průzkumné, geodetické a projektové práce</t>
  </si>
  <si>
    <t>012103000</t>
  </si>
  <si>
    <t>Geodetické práce před výstavbou</t>
  </si>
  <si>
    <t>soubor</t>
  </si>
  <si>
    <t>-308234663</t>
  </si>
  <si>
    <t>https://podminky.urs.cz/item/CS_URS_2022_02/012103000</t>
  </si>
  <si>
    <t xml:space="preserve">1"Vytyčení hranic pozemku dráhy, výšková měřění v rozsahu stavby a zařízení staveniště </t>
  </si>
  <si>
    <t>bude doloženo protokolem o vytýčení + vyznačení zajišťovacích bodů</t>
  </si>
  <si>
    <t xml:space="preserve">1"Vytyčení hranic pozemku dráhy, výšková měření v rozsahu stavby a zařízení staveniště </t>
  </si>
  <si>
    <t>012103000.1</t>
  </si>
  <si>
    <t>1705111598</t>
  </si>
  <si>
    <t xml:space="preserve">Geodetické práce před výstavbou </t>
  </si>
  <si>
    <t>most v km 107,986</t>
  </si>
  <si>
    <t>Vytyčení stávajících inženýrských sítí v prostoru stavby a zařízení staveniště - bude doloženo protokolem o vytyčení</t>
  </si>
  <si>
    <t>1" trasa CTD (DOK 12vl. + TK 10XN0,8) a ČD Telematika (DOK 72 vl.)</t>
  </si>
  <si>
    <t>1" trasa SSZT</t>
  </si>
  <si>
    <t>012203000</t>
  </si>
  <si>
    <t>Geodetické práce při provádění stavby</t>
  </si>
  <si>
    <t>1795586114</t>
  </si>
  <si>
    <t>https://podminky.urs.cz/item/CS_URS_2022_02/012203000</t>
  </si>
  <si>
    <t>1" Výšková, polohopisná měření nutná pro zdárné provedení stavby</t>
  </si>
  <si>
    <t>012303000</t>
  </si>
  <si>
    <t>Geodetické práce po výstavbě</t>
  </si>
  <si>
    <t>-1163648829</t>
  </si>
  <si>
    <t>https://podminky.urs.cz/item/CS_URS_2022_02/012303000</t>
  </si>
  <si>
    <t>1" geodetické zaměření skutečného provedení stavby (SO 01.1 až SO 01.5 = tj. všech objektů), vyhotovení GEOMETRICKÉHO PLÁNU pro zřízení věcných břemen</t>
  </si>
  <si>
    <t>013244000</t>
  </si>
  <si>
    <t>Dokumentace pro provádění stavby</t>
  </si>
  <si>
    <t>-1938525492</t>
  </si>
  <si>
    <t>https://podminky.urs.cz/item/CS_URS_2022_02/013244000</t>
  </si>
  <si>
    <t>1" vypracování výrobní dokumentace pro opravu zábradlí na SS mostu v km 107,986</t>
  </si>
  <si>
    <t>013254000</t>
  </si>
  <si>
    <t>Dokumentace skutečného provedení stavby</t>
  </si>
  <si>
    <t>2032740245</t>
  </si>
  <si>
    <t>https://podminky.urs.cz/item/CS_URS_2022_02/013254000</t>
  </si>
  <si>
    <t>Poznámka k položce: 2x DSPS, včetně digitální podoby + geodetické dokumentace (GEOMETRICKÉHO PLÁNU) ověřené SŽG.</t>
  </si>
  <si>
    <t>1" DSPS celé stavby (SO 01.1  - SO 01.5)</t>
  </si>
  <si>
    <t>013254000.1</t>
  </si>
  <si>
    <t>-1267732903</t>
  </si>
  <si>
    <t>Poznámka k položce: 2x DSPS, včetně digitální podoby + geodetické dokumentace  ověřené SŽG.</t>
  </si>
  <si>
    <t>1" DSPS celé stavby (SO 02.1  - SO 02.5)</t>
  </si>
  <si>
    <t>VRN3</t>
  </si>
  <si>
    <t>Zařízení staveniště</t>
  </si>
  <si>
    <t>032002000</t>
  </si>
  <si>
    <t>Vybavení staveniště</t>
  </si>
  <si>
    <t>%</t>
  </si>
  <si>
    <t>100905614</t>
  </si>
  <si>
    <t>https://podminky.urs.cz/item/CS_URS_2022_02/032002000</t>
  </si>
  <si>
    <t>Poznámka k položce:_x000D_
_x000D_
Náklady na zřízení, provoz a údržbu vybavení staveniště včetně nákladů na zrušení zařízení staveniště a uvedení pozemků do původního stavu (energie, úklid komunikací, zpevněné plochy, oplocení, ...)._x000D_
1) jako množství do buňky H uvede uchazeč součet cen ze sloupce J (ΣHSV+ΣPSV-Σ997-Σ998) snížený o hodnotu položek materiálu._x000D_
2) jednotkovou cenu = výši procentní sazby volí uchazeč. maximální přípustná sazba je 2,0% (příklad 2,0% = 0,02 - do buňky I se vepíše hodnota 0,02.</t>
  </si>
  <si>
    <t>"SO 01</t>
  </si>
  <si>
    <t>"SO 02</t>
  </si>
  <si>
    <t>034603000</t>
  </si>
  <si>
    <t>Alarm, strážní služba staveniště</t>
  </si>
  <si>
    <t>-1919546715</t>
  </si>
  <si>
    <t>https://podminky.urs.cz/item/CS_URS_2022_02/034603000</t>
  </si>
  <si>
    <t>12*(7 +16+7)"pro celou stavbu, 12 hodin, 7 dnů před +16 dnů +7 dní po výluce</t>
  </si>
  <si>
    <t xml:space="preserve">12*(7 +16)"pro celou stavbu, 12 hodin, 7 dnů před +16 dnů </t>
  </si>
  <si>
    <t>VRN4</t>
  </si>
  <si>
    <t>Inženýrská činnost</t>
  </si>
  <si>
    <t>043134000</t>
  </si>
  <si>
    <t>Zkoušky zatěžovací</t>
  </si>
  <si>
    <t>zkouška</t>
  </si>
  <si>
    <t>552920405</t>
  </si>
  <si>
    <t>https://podminky.urs.cz/item/CS_URS_2022_02/043134000</t>
  </si>
  <si>
    <t>1+1"SO 01 - přechodové oblasti za O 01 a O 02</t>
  </si>
  <si>
    <t>1+1"SO 02</t>
  </si>
  <si>
    <t>043203003</t>
  </si>
  <si>
    <t>Rozbory celkem</t>
  </si>
  <si>
    <t>1861368957</t>
  </si>
  <si>
    <t>https://podminky.urs.cz/item/CS_URS_2022_02/043203003</t>
  </si>
  <si>
    <t>2" SO 01, rozbor směsi abraziva + barvy pro zatřídění odpadu</t>
  </si>
  <si>
    <t>049203000</t>
  </si>
  <si>
    <t>Náklady stanovené zvláštními předpisy</t>
  </si>
  <si>
    <t>-436877165</t>
  </si>
  <si>
    <t>https://podminky.urs.cz/item/CS_URS_2022_02/049203000</t>
  </si>
  <si>
    <t>Poznámka k položce:_x000D_
Náklady spojené s vyhotovením a schválením havarijního a povodňového plánu stavby ( viz. vyjádření Povodí Odry ).</t>
  </si>
  <si>
    <t>"SO 01"1</t>
  </si>
  <si>
    <t>VRN7</t>
  </si>
  <si>
    <t>Provozní vlivy</t>
  </si>
  <si>
    <t>074002000</t>
  </si>
  <si>
    <t>Železniční a městský kolejový provoz</t>
  </si>
  <si>
    <t>-979132505</t>
  </si>
  <si>
    <t>https://podminky.urs.cz/item/CS_URS_2022_02/074002000</t>
  </si>
  <si>
    <t xml:space="preserve">Poznámka k položce:_x000D_
_x000D_
""rušení průběhu stavebních prací,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5% k základním rozpočtovým nákladům._x000D_
Poznámka k položce: 1) jednotkovou cenou se rozumí procentní sazba._x000D_
                                  2) Výši procentní sazby volí uchazeč. Maximální přípustná sazba je 5% ( příklad 5%=0,05 - do buňky se vepíše hodnota 0,05 )_x000D_
Množství je orientační, při provádění  prací na mostních objektech bude množství součtem položek činnosti,které jsou skutečně ovlivňovány železničním provozem."""_x000D_
</t>
  </si>
  <si>
    <t>" SO 01</t>
  </si>
  <si>
    <t>VRN8</t>
  </si>
  <si>
    <t>Přesun stavebních kapacit</t>
  </si>
  <si>
    <t>081002000</t>
  </si>
  <si>
    <t>Doprava zaměstnanců</t>
  </si>
  <si>
    <t>1422007262</t>
  </si>
  <si>
    <t>https://podminky.urs.cz/item/CS_URS_2022_02/081002000</t>
  </si>
  <si>
    <t>trasa Studénka - Baška ( rozbor směsi abraziva + barvy pro zatřídění odpadu )</t>
  </si>
  <si>
    <t>40,0*2</t>
  </si>
  <si>
    <t>VRN9</t>
  </si>
  <si>
    <t>Ostatní náklady</t>
  </si>
  <si>
    <t>101030021100</t>
  </si>
  <si>
    <t>Kráčivé rypadlo výkon 104 kW</t>
  </si>
  <si>
    <t>Sh</t>
  </si>
  <si>
    <t>-2081221736</t>
  </si>
  <si>
    <t>8*10" SO 01</t>
  </si>
  <si>
    <t>8*10"SO 02</t>
  </si>
  <si>
    <t>301010021200</t>
  </si>
  <si>
    <t>Nákladní automobil valník s rukou nosnost 8,4 t</t>
  </si>
  <si>
    <t>1072061202</t>
  </si>
  <si>
    <t>10*8 "SO 01</t>
  </si>
  <si>
    <t>přeprava kráčivého rypadla výkon 104 kW</t>
  </si>
  <si>
    <t>2027392891</t>
  </si>
  <si>
    <t>2*50" SO 01, do 50 km</t>
  </si>
  <si>
    <t>2*50" SO 02, do 50 km</t>
  </si>
  <si>
    <t>Dvoucestný bagr (MHS)</t>
  </si>
  <si>
    <t>-383176712</t>
  </si>
  <si>
    <t>16*10" SO 01</t>
  </si>
  <si>
    <t>přeprava dvoucestného bagru (MHS)</t>
  </si>
  <si>
    <t>-1115932831</t>
  </si>
  <si>
    <t>2*50" SO 01</t>
  </si>
  <si>
    <t>Norná stěna a jiná opatření dle schváleného havarijního a povodňového plánu stavby</t>
  </si>
  <si>
    <t>-1442461211</t>
  </si>
  <si>
    <t>1" SO 01- K 01 (z důvodu tryskání kce)</t>
  </si>
  <si>
    <t>Koš na přepravu betonu ( bádie )</t>
  </si>
  <si>
    <t>den</t>
  </si>
  <si>
    <t>-890284970</t>
  </si>
  <si>
    <t>SO 01 zářízení pro betonáž závěrné zídky a lože kamenného odláždění</t>
  </si>
  <si>
    <t>1*2</t>
  </si>
  <si>
    <t>SEZNAM FIGUR</t>
  </si>
  <si>
    <t>Výměra</t>
  </si>
  <si>
    <t xml:space="preserve"> SO 01/ SO 01.2</t>
  </si>
  <si>
    <t>Použití figury:</t>
  </si>
  <si>
    <t>výpočet nátěrové plochy bez spojovacích prostředků</t>
  </si>
  <si>
    <t xml:space="preserve"> SO 02/ SO 02.2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</si>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</sst>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42" fillId="0" borderId="0" xfId="1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  <xf numFmtId="49" fontId="4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43134000" TargetMode="External"/><Relationship Id="rId13" Type="http://schemas.openxmlformats.org/officeDocument/2006/relationships/drawing" Target="../drawings/drawing12.xml"/><Relationship Id="rId3" Type="http://schemas.openxmlformats.org/officeDocument/2006/relationships/hyperlink" Target="https://podminky.urs.cz/item/CS_URS_2022_02/012303000" TargetMode="External"/><Relationship Id="rId7" Type="http://schemas.openxmlformats.org/officeDocument/2006/relationships/hyperlink" Target="https://podminky.urs.cz/item/CS_URS_2022_02/034603000" TargetMode="External"/><Relationship Id="rId12" Type="http://schemas.openxmlformats.org/officeDocument/2006/relationships/hyperlink" Target="https://podminky.urs.cz/item/CS_URS_2022_02/081002000" TargetMode="External"/><Relationship Id="rId2" Type="http://schemas.openxmlformats.org/officeDocument/2006/relationships/hyperlink" Target="https://podminky.urs.cz/item/CS_URS_2022_02/012203000" TargetMode="External"/><Relationship Id="rId1" Type="http://schemas.openxmlformats.org/officeDocument/2006/relationships/hyperlink" Target="https://podminky.urs.cz/item/CS_URS_2022_02/012103000" TargetMode="External"/><Relationship Id="rId6" Type="http://schemas.openxmlformats.org/officeDocument/2006/relationships/hyperlink" Target="https://podminky.urs.cz/item/CS_URS_2022_02/032002000" TargetMode="External"/><Relationship Id="rId11" Type="http://schemas.openxmlformats.org/officeDocument/2006/relationships/hyperlink" Target="https://podminky.urs.cz/item/CS_URS_2022_02/074002000" TargetMode="External"/><Relationship Id="rId5" Type="http://schemas.openxmlformats.org/officeDocument/2006/relationships/hyperlink" Target="https://podminky.urs.cz/item/CS_URS_2022_02/013254000" TargetMode="External"/><Relationship Id="rId10" Type="http://schemas.openxmlformats.org/officeDocument/2006/relationships/hyperlink" Target="https://podminky.urs.cz/item/CS_URS_2022_02/049203000" TargetMode="External"/><Relationship Id="rId4" Type="http://schemas.openxmlformats.org/officeDocument/2006/relationships/hyperlink" Target="https://podminky.urs.cz/item/CS_URS_2022_02/013244000" TargetMode="External"/><Relationship Id="rId9" Type="http://schemas.openxmlformats.org/officeDocument/2006/relationships/hyperlink" Target="https://podminky.urs.cz/item/CS_URS_2022_02/043203003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334351112" TargetMode="External"/><Relationship Id="rId117" Type="http://schemas.openxmlformats.org/officeDocument/2006/relationships/hyperlink" Target="https://podminky.urs.cz/item/CS_URS_2022_02/711431101" TargetMode="External"/><Relationship Id="rId21" Type="http://schemas.openxmlformats.org/officeDocument/2006/relationships/hyperlink" Target="https://podminky.urs.cz/item/CS_URS_2022_02/275181221" TargetMode="External"/><Relationship Id="rId42" Type="http://schemas.openxmlformats.org/officeDocument/2006/relationships/hyperlink" Target="https://podminky.urs.cz/item/CS_URS_2022_02/521271911" TargetMode="External"/><Relationship Id="rId47" Type="http://schemas.openxmlformats.org/officeDocument/2006/relationships/hyperlink" Target="https://podminky.urs.cz/item/CS_URS_2022_02/521281111" TargetMode="External"/><Relationship Id="rId63" Type="http://schemas.openxmlformats.org/officeDocument/2006/relationships/hyperlink" Target="https://podminky.urs.cz/item/CS_URS_2022_02/944611111" TargetMode="External"/><Relationship Id="rId68" Type="http://schemas.openxmlformats.org/officeDocument/2006/relationships/hyperlink" Target="https://podminky.urs.cz/item/CS_URS_2022_02/949221111" TargetMode="External"/><Relationship Id="rId84" Type="http://schemas.openxmlformats.org/officeDocument/2006/relationships/hyperlink" Target="https://podminky.urs.cz/item/CS_URS_2022_02/985211111" TargetMode="External"/><Relationship Id="rId89" Type="http://schemas.openxmlformats.org/officeDocument/2006/relationships/hyperlink" Target="https://podminky.urs.cz/item/CS_URS_2022_02/985311111" TargetMode="External"/><Relationship Id="rId112" Type="http://schemas.openxmlformats.org/officeDocument/2006/relationships/hyperlink" Target="https://podminky.urs.cz/item/CS_URS_2022_02/711111002" TargetMode="External"/><Relationship Id="rId16" Type="http://schemas.openxmlformats.org/officeDocument/2006/relationships/hyperlink" Target="https://podminky.urs.cz/item/CS_URS_2022_02/271532213" TargetMode="External"/><Relationship Id="rId107" Type="http://schemas.openxmlformats.org/officeDocument/2006/relationships/hyperlink" Target="https://podminky.urs.cz/item/CS_URS_2022_02/997211611" TargetMode="External"/><Relationship Id="rId11" Type="http://schemas.openxmlformats.org/officeDocument/2006/relationships/hyperlink" Target="https://podminky.urs.cz/item/CS_URS_2022_02/174111101" TargetMode="External"/><Relationship Id="rId32" Type="http://schemas.openxmlformats.org/officeDocument/2006/relationships/hyperlink" Target="https://podminky.urs.cz/item/CS_URS_2022_02/421941521" TargetMode="External"/><Relationship Id="rId37" Type="http://schemas.openxmlformats.org/officeDocument/2006/relationships/hyperlink" Target="https://podminky.urs.cz/item/CS_URS_2022_02/451476122" TargetMode="External"/><Relationship Id="rId53" Type="http://schemas.openxmlformats.org/officeDocument/2006/relationships/hyperlink" Target="https://podminky.urs.cz/item/CS_URS_2022_02/911121311" TargetMode="External"/><Relationship Id="rId58" Type="http://schemas.openxmlformats.org/officeDocument/2006/relationships/hyperlink" Target="https://podminky.urs.cz/item/CS_URS_2022_02/938905311" TargetMode="External"/><Relationship Id="rId74" Type="http://schemas.openxmlformats.org/officeDocument/2006/relationships/hyperlink" Target="https://podminky.urs.cz/item/CS_URS_2022_02/963071112" TargetMode="External"/><Relationship Id="rId79" Type="http://schemas.openxmlformats.org/officeDocument/2006/relationships/hyperlink" Target="https://podminky.urs.cz/item/CS_URS_2022_02/985112113" TargetMode="External"/><Relationship Id="rId102" Type="http://schemas.openxmlformats.org/officeDocument/2006/relationships/hyperlink" Target="https://podminky.urs.cz/item/CS_URS_2022_02/997013655" TargetMode="External"/><Relationship Id="rId123" Type="http://schemas.openxmlformats.org/officeDocument/2006/relationships/hyperlink" Target="https://podminky.urs.cz/item/CS_URS_2022_02/998711181" TargetMode="External"/><Relationship Id="rId128" Type="http://schemas.openxmlformats.org/officeDocument/2006/relationships/hyperlink" Target="https://podminky.urs.cz/item/CS_URS_2022_02/789323221" TargetMode="External"/><Relationship Id="rId5" Type="http://schemas.openxmlformats.org/officeDocument/2006/relationships/hyperlink" Target="https://podminky.urs.cz/item/CS_URS_2022_02/132112131" TargetMode="External"/><Relationship Id="rId90" Type="http://schemas.openxmlformats.org/officeDocument/2006/relationships/hyperlink" Target="https://podminky.urs.cz/item/CS_URS_2022_02/985311113" TargetMode="External"/><Relationship Id="rId95" Type="http://schemas.openxmlformats.org/officeDocument/2006/relationships/hyperlink" Target="https://podminky.urs.cz/item/CS_URS_2022_02/985323111" TargetMode="External"/><Relationship Id="rId19" Type="http://schemas.openxmlformats.org/officeDocument/2006/relationships/hyperlink" Target="https://podminky.urs.cz/item/CS_URS_2022_02/274354211" TargetMode="External"/><Relationship Id="rId14" Type="http://schemas.openxmlformats.org/officeDocument/2006/relationships/hyperlink" Target="https://podminky.urs.cz/item/CS_URS_2022_02/182311123" TargetMode="External"/><Relationship Id="rId22" Type="http://schemas.openxmlformats.org/officeDocument/2006/relationships/hyperlink" Target="https://podminky.urs.cz/item/CS_URS_2022_02/327215112" TargetMode="External"/><Relationship Id="rId27" Type="http://schemas.openxmlformats.org/officeDocument/2006/relationships/hyperlink" Target="https://podminky.urs.cz/item/CS_URS_2022_02/334351211" TargetMode="External"/><Relationship Id="rId30" Type="http://schemas.openxmlformats.org/officeDocument/2006/relationships/hyperlink" Target="https://podminky.urs.cz/item/CS_URS_2022_02/421941221" TargetMode="External"/><Relationship Id="rId35" Type="http://schemas.openxmlformats.org/officeDocument/2006/relationships/hyperlink" Target="https://podminky.urs.cz/item/CS_URS_2022_02/429173112" TargetMode="External"/><Relationship Id="rId43" Type="http://schemas.openxmlformats.org/officeDocument/2006/relationships/hyperlink" Target="https://podminky.urs.cz/item/CS_URS_2022_02/521271921" TargetMode="External"/><Relationship Id="rId48" Type="http://schemas.openxmlformats.org/officeDocument/2006/relationships/hyperlink" Target="https://podminky.urs.cz/item/CS_URS_2022_02/521281211" TargetMode="External"/><Relationship Id="rId56" Type="http://schemas.openxmlformats.org/officeDocument/2006/relationships/hyperlink" Target="https://podminky.urs.cz/item/CS_URS_2022_02/931992111" TargetMode="External"/><Relationship Id="rId64" Type="http://schemas.openxmlformats.org/officeDocument/2006/relationships/hyperlink" Target="https://podminky.urs.cz/item/CS_URS_2022_02/944611811" TargetMode="External"/><Relationship Id="rId69" Type="http://schemas.openxmlformats.org/officeDocument/2006/relationships/hyperlink" Target="https://podminky.urs.cz/item/CS_URS_2022_02/949221211" TargetMode="External"/><Relationship Id="rId77" Type="http://schemas.openxmlformats.org/officeDocument/2006/relationships/hyperlink" Target="https://podminky.urs.cz/item/CS_URS_2022_02/985112111" TargetMode="External"/><Relationship Id="rId100" Type="http://schemas.openxmlformats.org/officeDocument/2006/relationships/hyperlink" Target="https://podminky.urs.cz/item/CS_URS_2022_02/997013509" TargetMode="External"/><Relationship Id="rId105" Type="http://schemas.openxmlformats.org/officeDocument/2006/relationships/hyperlink" Target="https://podminky.urs.cz/item/CS_URS_2022_02/997013847" TargetMode="External"/><Relationship Id="rId113" Type="http://schemas.openxmlformats.org/officeDocument/2006/relationships/hyperlink" Target="https://podminky.urs.cz/item/CS_URS_2022_02/711112001" TargetMode="External"/><Relationship Id="rId118" Type="http://schemas.openxmlformats.org/officeDocument/2006/relationships/hyperlink" Target="https://podminky.urs.cz/item/CS_URS_2022_02/711432101" TargetMode="External"/><Relationship Id="rId126" Type="http://schemas.openxmlformats.org/officeDocument/2006/relationships/hyperlink" Target="https://podminky.urs.cz/item/CS_URS_2022_02/789323211" TargetMode="External"/><Relationship Id="rId8" Type="http://schemas.openxmlformats.org/officeDocument/2006/relationships/hyperlink" Target="https://podminky.urs.cz/item/CS_URS_2022_02/162751117" TargetMode="External"/><Relationship Id="rId51" Type="http://schemas.openxmlformats.org/officeDocument/2006/relationships/hyperlink" Target="https://podminky.urs.cz/item/CS_URS_2022_02/629992112" TargetMode="External"/><Relationship Id="rId72" Type="http://schemas.openxmlformats.org/officeDocument/2006/relationships/hyperlink" Target="https://podminky.urs.cz/item/CS_URS_2022_02/953993327" TargetMode="External"/><Relationship Id="rId80" Type="http://schemas.openxmlformats.org/officeDocument/2006/relationships/hyperlink" Target="https://podminky.urs.cz/item/CS_URS_2022_02/985112193" TargetMode="External"/><Relationship Id="rId85" Type="http://schemas.openxmlformats.org/officeDocument/2006/relationships/hyperlink" Target="https://podminky.urs.cz/item/CS_URS_2022_02/985232111" TargetMode="External"/><Relationship Id="rId93" Type="http://schemas.openxmlformats.org/officeDocument/2006/relationships/hyperlink" Target="https://podminky.urs.cz/item/CS_URS_2022_02/985311912" TargetMode="External"/><Relationship Id="rId98" Type="http://schemas.openxmlformats.org/officeDocument/2006/relationships/hyperlink" Target="https://podminky.urs.cz/item/CS_URS_2022_02/985324912" TargetMode="External"/><Relationship Id="rId121" Type="http://schemas.openxmlformats.org/officeDocument/2006/relationships/hyperlink" Target="https://podminky.urs.cz/item/CS_URS_2022_02/711491272" TargetMode="External"/><Relationship Id="rId3" Type="http://schemas.openxmlformats.org/officeDocument/2006/relationships/hyperlink" Target="https://podminky.urs.cz/item/CS_URS_2022_02/119001422" TargetMode="External"/><Relationship Id="rId12" Type="http://schemas.openxmlformats.org/officeDocument/2006/relationships/hyperlink" Target="https://podminky.urs.cz/item/CS_URS_2022_02/174111311" TargetMode="External"/><Relationship Id="rId17" Type="http://schemas.openxmlformats.org/officeDocument/2006/relationships/hyperlink" Target="https://podminky.urs.cz/item/CS_URS_2022_02/274311125" TargetMode="External"/><Relationship Id="rId25" Type="http://schemas.openxmlformats.org/officeDocument/2006/relationships/hyperlink" Target="https://podminky.urs.cz/item/CS_URS_2022_02/334323291" TargetMode="External"/><Relationship Id="rId33" Type="http://schemas.openxmlformats.org/officeDocument/2006/relationships/hyperlink" Target="https://podminky.urs.cz/item/CS_URS_2022_02/429172111" TargetMode="External"/><Relationship Id="rId38" Type="http://schemas.openxmlformats.org/officeDocument/2006/relationships/hyperlink" Target="https://podminky.urs.cz/item/CS_URS_2022_02/457311115" TargetMode="External"/><Relationship Id="rId46" Type="http://schemas.openxmlformats.org/officeDocument/2006/relationships/hyperlink" Target="https://podminky.urs.cz/item/CS_URS_2022_02/521273211" TargetMode="External"/><Relationship Id="rId59" Type="http://schemas.openxmlformats.org/officeDocument/2006/relationships/hyperlink" Target="https://podminky.urs.cz/item/CS_URS_2022_02/938905312" TargetMode="External"/><Relationship Id="rId67" Type="http://schemas.openxmlformats.org/officeDocument/2006/relationships/hyperlink" Target="https://podminky.urs.cz/item/CS_URS_2022_02/946221831" TargetMode="External"/><Relationship Id="rId103" Type="http://schemas.openxmlformats.org/officeDocument/2006/relationships/hyperlink" Target="https://podminky.urs.cz/item/CS_URS_2022_02/997013841" TargetMode="External"/><Relationship Id="rId108" Type="http://schemas.openxmlformats.org/officeDocument/2006/relationships/hyperlink" Target="https://podminky.urs.cz/item/CS_URS_2022_02/997211612" TargetMode="External"/><Relationship Id="rId116" Type="http://schemas.openxmlformats.org/officeDocument/2006/relationships/hyperlink" Target="https://podminky.urs.cz/item/CS_URS_2022_02/711131821" TargetMode="External"/><Relationship Id="rId124" Type="http://schemas.openxmlformats.org/officeDocument/2006/relationships/hyperlink" Target="https://podminky.urs.cz/item/CS_URS_2022_02/783009401" TargetMode="External"/><Relationship Id="rId129" Type="http://schemas.openxmlformats.org/officeDocument/2006/relationships/hyperlink" Target="https://podminky.urs.cz/item/CS_URS_2022_02/789351260" TargetMode="External"/><Relationship Id="rId20" Type="http://schemas.openxmlformats.org/officeDocument/2006/relationships/hyperlink" Target="https://podminky.urs.cz/item/CS_URS_2022_02/275181121" TargetMode="External"/><Relationship Id="rId41" Type="http://schemas.openxmlformats.org/officeDocument/2006/relationships/hyperlink" Target="https://podminky.urs.cz/item/CS_URS_2022_02/465513156" TargetMode="External"/><Relationship Id="rId54" Type="http://schemas.openxmlformats.org/officeDocument/2006/relationships/hyperlink" Target="https://podminky.urs.cz/item/CS_URS_2022_02/911122111" TargetMode="External"/><Relationship Id="rId62" Type="http://schemas.openxmlformats.org/officeDocument/2006/relationships/hyperlink" Target="https://podminky.urs.cz/item/CS_URS_2022_02/941112811" TargetMode="External"/><Relationship Id="rId70" Type="http://schemas.openxmlformats.org/officeDocument/2006/relationships/hyperlink" Target="https://podminky.urs.cz/item/CS_URS_2022_02/949221811" TargetMode="External"/><Relationship Id="rId75" Type="http://schemas.openxmlformats.org/officeDocument/2006/relationships/hyperlink" Target="https://podminky.urs.cz/item/CS_URS_2022_02/966075141" TargetMode="External"/><Relationship Id="rId83" Type="http://schemas.openxmlformats.org/officeDocument/2006/relationships/hyperlink" Target="https://podminky.urs.cz/item/CS_URS_2022_02/985142912" TargetMode="External"/><Relationship Id="rId88" Type="http://schemas.openxmlformats.org/officeDocument/2006/relationships/hyperlink" Target="https://podminky.urs.cz/item/CS_URS_2022_02/985233912" TargetMode="External"/><Relationship Id="rId91" Type="http://schemas.openxmlformats.org/officeDocument/2006/relationships/hyperlink" Target="https://podminky.urs.cz/item/CS_URS_2022_02/985311115" TargetMode="External"/><Relationship Id="rId96" Type="http://schemas.openxmlformats.org/officeDocument/2006/relationships/hyperlink" Target="https://podminky.urs.cz/item/CS_URS_2022_02/985323912" TargetMode="External"/><Relationship Id="rId111" Type="http://schemas.openxmlformats.org/officeDocument/2006/relationships/hyperlink" Target="https://podminky.urs.cz/item/CS_URS_2022_02/711111001" TargetMode="External"/><Relationship Id="rId1" Type="http://schemas.openxmlformats.org/officeDocument/2006/relationships/hyperlink" Target="https://podminky.urs.cz/item/CS_URS_2022_02/113105113" TargetMode="External"/><Relationship Id="rId6" Type="http://schemas.openxmlformats.org/officeDocument/2006/relationships/hyperlink" Target="https://podminky.urs.cz/item/CS_URS_2022_02/153812121" TargetMode="External"/><Relationship Id="rId15" Type="http://schemas.openxmlformats.org/officeDocument/2006/relationships/hyperlink" Target="https://podminky.urs.cz/item/CS_URS_2022_02/212795111" TargetMode="External"/><Relationship Id="rId23" Type="http://schemas.openxmlformats.org/officeDocument/2006/relationships/hyperlink" Target="https://podminky.urs.cz/item/CS_URS_2022_02/327501111" TargetMode="External"/><Relationship Id="rId28" Type="http://schemas.openxmlformats.org/officeDocument/2006/relationships/hyperlink" Target="https://podminky.urs.cz/item/CS_URS_2022_02/334361226" TargetMode="External"/><Relationship Id="rId36" Type="http://schemas.openxmlformats.org/officeDocument/2006/relationships/hyperlink" Target="https://podminky.urs.cz/item/CS_URS_2022_02/451476121" TargetMode="External"/><Relationship Id="rId49" Type="http://schemas.openxmlformats.org/officeDocument/2006/relationships/hyperlink" Target="https://podminky.urs.cz/item/CS_URS_2022_02/521283221" TargetMode="External"/><Relationship Id="rId57" Type="http://schemas.openxmlformats.org/officeDocument/2006/relationships/hyperlink" Target="https://podminky.urs.cz/item/CS_URS_2022_02/938905135" TargetMode="External"/><Relationship Id="rId106" Type="http://schemas.openxmlformats.org/officeDocument/2006/relationships/hyperlink" Target="https://podminky.urs.cz/item/CS_URS_2022_02/997211511" TargetMode="External"/><Relationship Id="rId114" Type="http://schemas.openxmlformats.org/officeDocument/2006/relationships/hyperlink" Target="https://podminky.urs.cz/item/CS_URS_2022_02/711112002" TargetMode="External"/><Relationship Id="rId119" Type="http://schemas.openxmlformats.org/officeDocument/2006/relationships/hyperlink" Target="https://podminky.urs.cz/item/CS_URS_2022_02/711491172" TargetMode="External"/><Relationship Id="rId127" Type="http://schemas.openxmlformats.org/officeDocument/2006/relationships/hyperlink" Target="https://podminky.urs.cz/item/CS_URS_2022_02/789323216" TargetMode="External"/><Relationship Id="rId10" Type="http://schemas.openxmlformats.org/officeDocument/2006/relationships/hyperlink" Target="https://podminky.urs.cz/item/CS_URS_2022_02/167151101" TargetMode="External"/><Relationship Id="rId31" Type="http://schemas.openxmlformats.org/officeDocument/2006/relationships/hyperlink" Target="https://podminky.urs.cz/item/CS_URS_2022_02/421941321" TargetMode="External"/><Relationship Id="rId44" Type="http://schemas.openxmlformats.org/officeDocument/2006/relationships/hyperlink" Target="https://podminky.urs.cz/item/CS_URS_2022_02/521272215" TargetMode="External"/><Relationship Id="rId52" Type="http://schemas.openxmlformats.org/officeDocument/2006/relationships/hyperlink" Target="https://podminky.urs.cz/item/CS_URS_2022_02/894811113" TargetMode="External"/><Relationship Id="rId60" Type="http://schemas.openxmlformats.org/officeDocument/2006/relationships/hyperlink" Target="https://podminky.urs.cz/item/CS_URS_2022_02/941111111" TargetMode="External"/><Relationship Id="rId65" Type="http://schemas.openxmlformats.org/officeDocument/2006/relationships/hyperlink" Target="https://podminky.urs.cz/item/CS_URS_2022_02/946221131" TargetMode="External"/><Relationship Id="rId73" Type="http://schemas.openxmlformats.org/officeDocument/2006/relationships/hyperlink" Target="https://podminky.urs.cz/item/CS_URS_2022_02/962041211" TargetMode="External"/><Relationship Id="rId78" Type="http://schemas.openxmlformats.org/officeDocument/2006/relationships/hyperlink" Target="https://podminky.urs.cz/item/CS_URS_2022_02/985112112" TargetMode="External"/><Relationship Id="rId81" Type="http://schemas.openxmlformats.org/officeDocument/2006/relationships/hyperlink" Target="https://podminky.urs.cz/item/CS_URS_2022_02/985121122" TargetMode="External"/><Relationship Id="rId86" Type="http://schemas.openxmlformats.org/officeDocument/2006/relationships/hyperlink" Target="https://podminky.urs.cz/item/CS_URS_2022_02/985232192" TargetMode="External"/><Relationship Id="rId94" Type="http://schemas.openxmlformats.org/officeDocument/2006/relationships/hyperlink" Target="https://podminky.urs.cz/item/CS_URS_2022_02/985312114" TargetMode="External"/><Relationship Id="rId99" Type="http://schemas.openxmlformats.org/officeDocument/2006/relationships/hyperlink" Target="https://podminky.urs.cz/item/CS_URS_2022_02/997013501" TargetMode="External"/><Relationship Id="rId101" Type="http://schemas.openxmlformats.org/officeDocument/2006/relationships/hyperlink" Target="https://podminky.urs.cz/item/CS_URS_2022_02/997013601" TargetMode="External"/><Relationship Id="rId122" Type="http://schemas.openxmlformats.org/officeDocument/2006/relationships/hyperlink" Target="https://podminky.urs.cz/item/CS_URS_2022_02/998711101" TargetMode="External"/><Relationship Id="rId130" Type="http://schemas.openxmlformats.org/officeDocument/2006/relationships/hyperlink" Target="https://podminky.urs.cz/item/CS_URS_2022_02/998781101" TargetMode="External"/><Relationship Id="rId4" Type="http://schemas.openxmlformats.org/officeDocument/2006/relationships/hyperlink" Target="https://podminky.urs.cz/item/CS_URS_2022_02/122112512" TargetMode="External"/><Relationship Id="rId9" Type="http://schemas.openxmlformats.org/officeDocument/2006/relationships/hyperlink" Target="https://podminky.urs.cz/item/CS_URS_2022_02/162751119" TargetMode="External"/><Relationship Id="rId13" Type="http://schemas.openxmlformats.org/officeDocument/2006/relationships/hyperlink" Target="https://podminky.urs.cz/item/CS_URS_2022_02/181411163" TargetMode="External"/><Relationship Id="rId18" Type="http://schemas.openxmlformats.org/officeDocument/2006/relationships/hyperlink" Target="https://podminky.urs.cz/item/CS_URS_2022_02/274354111" TargetMode="External"/><Relationship Id="rId39" Type="http://schemas.openxmlformats.org/officeDocument/2006/relationships/hyperlink" Target="https://podminky.urs.cz/item/CS_URS_2022_02/457311191" TargetMode="External"/><Relationship Id="rId109" Type="http://schemas.openxmlformats.org/officeDocument/2006/relationships/hyperlink" Target="https://podminky.urs.cz/item/CS_URS_2022_02/997211621" TargetMode="External"/><Relationship Id="rId34" Type="http://schemas.openxmlformats.org/officeDocument/2006/relationships/hyperlink" Target="https://podminky.urs.cz/item/CS_URS_2022_02/429172212" TargetMode="External"/><Relationship Id="rId50" Type="http://schemas.openxmlformats.org/officeDocument/2006/relationships/hyperlink" Target="https://podminky.urs.cz/item/CS_URS_2022_02/629991111" TargetMode="External"/><Relationship Id="rId55" Type="http://schemas.openxmlformats.org/officeDocument/2006/relationships/hyperlink" Target="https://podminky.urs.cz/item/CS_URS_2022_02/911122211" TargetMode="External"/><Relationship Id="rId76" Type="http://schemas.openxmlformats.org/officeDocument/2006/relationships/hyperlink" Target="https://podminky.urs.cz/item/CS_URS_2022_02/977151113" TargetMode="External"/><Relationship Id="rId97" Type="http://schemas.openxmlformats.org/officeDocument/2006/relationships/hyperlink" Target="https://podminky.urs.cz/item/CS_URS_2022_02/985324111" TargetMode="External"/><Relationship Id="rId104" Type="http://schemas.openxmlformats.org/officeDocument/2006/relationships/hyperlink" Target="https://podminky.urs.cz/item/CS_URS_2022_02/997013843" TargetMode="External"/><Relationship Id="rId120" Type="http://schemas.openxmlformats.org/officeDocument/2006/relationships/hyperlink" Target="https://podminky.urs.cz/item/CS_URS_2022_02/711491177" TargetMode="External"/><Relationship Id="rId125" Type="http://schemas.openxmlformats.org/officeDocument/2006/relationships/hyperlink" Target="https://podminky.urs.cz/item/CS_URS_2022_02/789212122" TargetMode="External"/><Relationship Id="rId7" Type="http://schemas.openxmlformats.org/officeDocument/2006/relationships/hyperlink" Target="https://podminky.urs.cz/item/CS_URS_2022_02/162251101" TargetMode="External"/><Relationship Id="rId71" Type="http://schemas.openxmlformats.org/officeDocument/2006/relationships/hyperlink" Target="https://podminky.urs.cz/item/CS_URS_2022_02/953961115" TargetMode="External"/><Relationship Id="rId92" Type="http://schemas.openxmlformats.org/officeDocument/2006/relationships/hyperlink" Target="https://podminky.urs.cz/item/CS_URS_2022_02/985311312" TargetMode="External"/><Relationship Id="rId2" Type="http://schemas.openxmlformats.org/officeDocument/2006/relationships/hyperlink" Target="https://podminky.urs.cz/item/CS_URS_2022_02/119001421" TargetMode="External"/><Relationship Id="rId29" Type="http://schemas.openxmlformats.org/officeDocument/2006/relationships/hyperlink" Target="https://podminky.urs.cz/item/CS_URS_2022_02/334361412" TargetMode="External"/><Relationship Id="rId24" Type="http://schemas.openxmlformats.org/officeDocument/2006/relationships/hyperlink" Target="https://podminky.urs.cz/item/CS_URS_2022_02/334323218" TargetMode="External"/><Relationship Id="rId40" Type="http://schemas.openxmlformats.org/officeDocument/2006/relationships/hyperlink" Target="https://podminky.urs.cz/item/CS_URS_2022_02/461311610" TargetMode="External"/><Relationship Id="rId45" Type="http://schemas.openxmlformats.org/officeDocument/2006/relationships/hyperlink" Target="https://podminky.urs.cz/item/CS_URS_2022_02/521273111" TargetMode="External"/><Relationship Id="rId66" Type="http://schemas.openxmlformats.org/officeDocument/2006/relationships/hyperlink" Target="https://podminky.urs.cz/item/CS_URS_2022_02/946221231" TargetMode="External"/><Relationship Id="rId87" Type="http://schemas.openxmlformats.org/officeDocument/2006/relationships/hyperlink" Target="https://podminky.urs.cz/item/CS_URS_2022_02/985233111" TargetMode="External"/><Relationship Id="rId110" Type="http://schemas.openxmlformats.org/officeDocument/2006/relationships/hyperlink" Target="https://podminky.urs.cz/item/CS_URS_2022_02/998212111" TargetMode="External"/><Relationship Id="rId115" Type="http://schemas.openxmlformats.org/officeDocument/2006/relationships/hyperlink" Target="https://podminky.urs.cz/item/CS_URS_2022_02/711131811" TargetMode="External"/><Relationship Id="rId131" Type="http://schemas.openxmlformats.org/officeDocument/2006/relationships/drawing" Target="../drawings/drawing3.xml"/><Relationship Id="rId61" Type="http://schemas.openxmlformats.org/officeDocument/2006/relationships/hyperlink" Target="https://podminky.urs.cz/item/CS_URS_2022_02/941111211" TargetMode="External"/><Relationship Id="rId82" Type="http://schemas.openxmlformats.org/officeDocument/2006/relationships/hyperlink" Target="https://podminky.urs.cz/item/CS_URS_2022_02/9851422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511501111" TargetMode="External"/><Relationship Id="rId13" Type="http://schemas.openxmlformats.org/officeDocument/2006/relationships/hyperlink" Target="https://podminky.urs.cz/item/CS_URS_2022_02/997211519" TargetMode="External"/><Relationship Id="rId18" Type="http://schemas.openxmlformats.org/officeDocument/2006/relationships/drawing" Target="../drawings/drawing8.xml"/><Relationship Id="rId3" Type="http://schemas.openxmlformats.org/officeDocument/2006/relationships/hyperlink" Target="https://podminky.urs.cz/item/CS_URS_2022_02/167151101" TargetMode="External"/><Relationship Id="rId7" Type="http://schemas.openxmlformats.org/officeDocument/2006/relationships/hyperlink" Target="https://podminky.urs.cz/item/CS_URS_2022_02/183405212" TargetMode="External"/><Relationship Id="rId12" Type="http://schemas.openxmlformats.org/officeDocument/2006/relationships/hyperlink" Target="https://podminky.urs.cz/item/CS_URS_2022_02/997211511" TargetMode="External"/><Relationship Id="rId17" Type="http://schemas.openxmlformats.org/officeDocument/2006/relationships/hyperlink" Target="https://podminky.urs.cz/item/CS_URS_2022_02/998212111" TargetMode="External"/><Relationship Id="rId2" Type="http://schemas.openxmlformats.org/officeDocument/2006/relationships/hyperlink" Target="https://podminky.urs.cz/item/CS_URS_2022_02/162751117" TargetMode="External"/><Relationship Id="rId16" Type="http://schemas.openxmlformats.org/officeDocument/2006/relationships/hyperlink" Target="https://podminky.urs.cz/item/CS_URS_2022_02/997221625" TargetMode="External"/><Relationship Id="rId1" Type="http://schemas.openxmlformats.org/officeDocument/2006/relationships/hyperlink" Target="https://podminky.urs.cz/item/CS_URS_2022_02/122152501" TargetMode="External"/><Relationship Id="rId6" Type="http://schemas.openxmlformats.org/officeDocument/2006/relationships/hyperlink" Target="https://podminky.urs.cz/item/CS_URS_2022_02/174111311" TargetMode="External"/><Relationship Id="rId11" Type="http://schemas.openxmlformats.org/officeDocument/2006/relationships/hyperlink" Target="https://podminky.urs.cz/item/CS_URS_2022_02/997013655" TargetMode="External"/><Relationship Id="rId5" Type="http://schemas.openxmlformats.org/officeDocument/2006/relationships/hyperlink" Target="https://podminky.urs.cz/item/CS_URS_2022_02/171251201" TargetMode="External"/><Relationship Id="rId15" Type="http://schemas.openxmlformats.org/officeDocument/2006/relationships/hyperlink" Target="https://podminky.urs.cz/item/CS_URS_2022_02/997221615" TargetMode="External"/><Relationship Id="rId10" Type="http://schemas.openxmlformats.org/officeDocument/2006/relationships/hyperlink" Target="https://podminky.urs.cz/item/CS_URS_2022_02/963051111" TargetMode="External"/><Relationship Id="rId4" Type="http://schemas.openxmlformats.org/officeDocument/2006/relationships/hyperlink" Target="https://podminky.urs.cz/item/CS_URS_2022_02/171151101" TargetMode="External"/><Relationship Id="rId9" Type="http://schemas.openxmlformats.org/officeDocument/2006/relationships/hyperlink" Target="https://podminky.urs.cz/item/CS_URS_2022_02/962041211" TargetMode="External"/><Relationship Id="rId14" Type="http://schemas.openxmlformats.org/officeDocument/2006/relationships/hyperlink" Target="https://podminky.urs.cz/item/CS_URS_2022_02/997211612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2" t="s">
        <v>14</v>
      </c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3"/>
      <c r="AO5" s="373"/>
      <c r="AP5" s="24"/>
      <c r="AQ5" s="24"/>
      <c r="AR5" s="22"/>
      <c r="BE5" s="36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4" t="s">
        <v>17</v>
      </c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373"/>
      <c r="AE6" s="373"/>
      <c r="AF6" s="373"/>
      <c r="AG6" s="373"/>
      <c r="AH6" s="373"/>
      <c r="AI6" s="373"/>
      <c r="AJ6" s="373"/>
      <c r="AK6" s="373"/>
      <c r="AL6" s="373"/>
      <c r="AM6" s="373"/>
      <c r="AN6" s="373"/>
      <c r="AO6" s="373"/>
      <c r="AP6" s="24"/>
      <c r="AQ6" s="24"/>
      <c r="AR6" s="22"/>
      <c r="BE6" s="37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0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7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0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7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29</v>
      </c>
      <c r="AO11" s="24"/>
      <c r="AP11" s="24"/>
      <c r="AQ11" s="24"/>
      <c r="AR11" s="22"/>
      <c r="BE11" s="37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0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31</v>
      </c>
      <c r="AO13" s="24"/>
      <c r="AP13" s="24"/>
      <c r="AQ13" s="24"/>
      <c r="AR13" s="22"/>
      <c r="BE13" s="370"/>
      <c r="BS13" s="19" t="s">
        <v>6</v>
      </c>
    </row>
    <row r="14" spans="1:74">
      <c r="B14" s="23"/>
      <c r="C14" s="24"/>
      <c r="D14" s="24"/>
      <c r="E14" s="375" t="s">
        <v>31</v>
      </c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376"/>
      <c r="AG14" s="376"/>
      <c r="AH14" s="376"/>
      <c r="AI14" s="376"/>
      <c r="AJ14" s="376"/>
      <c r="AK14" s="31" t="s">
        <v>28</v>
      </c>
      <c r="AL14" s="24"/>
      <c r="AM14" s="24"/>
      <c r="AN14" s="33" t="s">
        <v>31</v>
      </c>
      <c r="AO14" s="24"/>
      <c r="AP14" s="24"/>
      <c r="AQ14" s="24"/>
      <c r="AR14" s="22"/>
      <c r="BE14" s="37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0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7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70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0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7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70"/>
      <c r="BS20" s="19" t="s">
        <v>33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0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0"/>
    </row>
    <row r="23" spans="1:71" s="1" customFormat="1" ht="47.25" customHeight="1">
      <c r="B23" s="23"/>
      <c r="C23" s="24"/>
      <c r="D23" s="24"/>
      <c r="E23" s="377" t="s">
        <v>36</v>
      </c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O23" s="24"/>
      <c r="AP23" s="24"/>
      <c r="AQ23" s="24"/>
      <c r="AR23" s="22"/>
      <c r="BE23" s="37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0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8">
        <f>ROUND(AG54,2)</f>
        <v>0</v>
      </c>
      <c r="AL26" s="379"/>
      <c r="AM26" s="379"/>
      <c r="AN26" s="379"/>
      <c r="AO26" s="379"/>
      <c r="AP26" s="38"/>
      <c r="AQ26" s="38"/>
      <c r="AR26" s="41"/>
      <c r="BE26" s="37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0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0" t="s">
        <v>38</v>
      </c>
      <c r="M28" s="380"/>
      <c r="N28" s="380"/>
      <c r="O28" s="380"/>
      <c r="P28" s="380"/>
      <c r="Q28" s="38"/>
      <c r="R28" s="38"/>
      <c r="S28" s="38"/>
      <c r="T28" s="38"/>
      <c r="U28" s="38"/>
      <c r="V28" s="38"/>
      <c r="W28" s="380" t="s">
        <v>39</v>
      </c>
      <c r="X28" s="380"/>
      <c r="Y28" s="380"/>
      <c r="Z28" s="380"/>
      <c r="AA28" s="380"/>
      <c r="AB28" s="380"/>
      <c r="AC28" s="380"/>
      <c r="AD28" s="380"/>
      <c r="AE28" s="380"/>
      <c r="AF28" s="38"/>
      <c r="AG28" s="38"/>
      <c r="AH28" s="38"/>
      <c r="AI28" s="38"/>
      <c r="AJ28" s="38"/>
      <c r="AK28" s="380" t="s">
        <v>40</v>
      </c>
      <c r="AL28" s="380"/>
      <c r="AM28" s="380"/>
      <c r="AN28" s="380"/>
      <c r="AO28" s="380"/>
      <c r="AP28" s="38"/>
      <c r="AQ28" s="38"/>
      <c r="AR28" s="41"/>
      <c r="BE28" s="370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83">
        <v>0.21</v>
      </c>
      <c r="M29" s="382"/>
      <c r="N29" s="382"/>
      <c r="O29" s="382"/>
      <c r="P29" s="382"/>
      <c r="Q29" s="43"/>
      <c r="R29" s="43"/>
      <c r="S29" s="43"/>
      <c r="T29" s="43"/>
      <c r="U29" s="43"/>
      <c r="V29" s="43"/>
      <c r="W29" s="381">
        <f>ROUND(AZ54, 2)</f>
        <v>0</v>
      </c>
      <c r="X29" s="382"/>
      <c r="Y29" s="382"/>
      <c r="Z29" s="382"/>
      <c r="AA29" s="382"/>
      <c r="AB29" s="382"/>
      <c r="AC29" s="382"/>
      <c r="AD29" s="382"/>
      <c r="AE29" s="382"/>
      <c r="AF29" s="43"/>
      <c r="AG29" s="43"/>
      <c r="AH29" s="43"/>
      <c r="AI29" s="43"/>
      <c r="AJ29" s="43"/>
      <c r="AK29" s="381">
        <f>ROUND(AV54, 2)</f>
        <v>0</v>
      </c>
      <c r="AL29" s="382"/>
      <c r="AM29" s="382"/>
      <c r="AN29" s="382"/>
      <c r="AO29" s="382"/>
      <c r="AP29" s="43"/>
      <c r="AQ29" s="43"/>
      <c r="AR29" s="44"/>
      <c r="BE29" s="371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83">
        <v>0.15</v>
      </c>
      <c r="M30" s="382"/>
      <c r="N30" s="382"/>
      <c r="O30" s="382"/>
      <c r="P30" s="382"/>
      <c r="Q30" s="43"/>
      <c r="R30" s="43"/>
      <c r="S30" s="43"/>
      <c r="T30" s="43"/>
      <c r="U30" s="43"/>
      <c r="V30" s="43"/>
      <c r="W30" s="381">
        <f>ROUND(BA54, 2)</f>
        <v>0</v>
      </c>
      <c r="X30" s="382"/>
      <c r="Y30" s="382"/>
      <c r="Z30" s="382"/>
      <c r="AA30" s="382"/>
      <c r="AB30" s="382"/>
      <c r="AC30" s="382"/>
      <c r="AD30" s="382"/>
      <c r="AE30" s="382"/>
      <c r="AF30" s="43"/>
      <c r="AG30" s="43"/>
      <c r="AH30" s="43"/>
      <c r="AI30" s="43"/>
      <c r="AJ30" s="43"/>
      <c r="AK30" s="381">
        <f>ROUND(AW54, 2)</f>
        <v>0</v>
      </c>
      <c r="AL30" s="382"/>
      <c r="AM30" s="382"/>
      <c r="AN30" s="382"/>
      <c r="AO30" s="382"/>
      <c r="AP30" s="43"/>
      <c r="AQ30" s="43"/>
      <c r="AR30" s="44"/>
      <c r="BE30" s="371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83">
        <v>0.21</v>
      </c>
      <c r="M31" s="382"/>
      <c r="N31" s="382"/>
      <c r="O31" s="382"/>
      <c r="P31" s="382"/>
      <c r="Q31" s="43"/>
      <c r="R31" s="43"/>
      <c r="S31" s="43"/>
      <c r="T31" s="43"/>
      <c r="U31" s="43"/>
      <c r="V31" s="43"/>
      <c r="W31" s="381">
        <f>ROUND(BB54, 2)</f>
        <v>0</v>
      </c>
      <c r="X31" s="382"/>
      <c r="Y31" s="382"/>
      <c r="Z31" s="382"/>
      <c r="AA31" s="382"/>
      <c r="AB31" s="382"/>
      <c r="AC31" s="382"/>
      <c r="AD31" s="382"/>
      <c r="AE31" s="382"/>
      <c r="AF31" s="43"/>
      <c r="AG31" s="43"/>
      <c r="AH31" s="43"/>
      <c r="AI31" s="43"/>
      <c r="AJ31" s="43"/>
      <c r="AK31" s="381">
        <v>0</v>
      </c>
      <c r="AL31" s="382"/>
      <c r="AM31" s="382"/>
      <c r="AN31" s="382"/>
      <c r="AO31" s="382"/>
      <c r="AP31" s="43"/>
      <c r="AQ31" s="43"/>
      <c r="AR31" s="44"/>
      <c r="BE31" s="371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83">
        <v>0.15</v>
      </c>
      <c r="M32" s="382"/>
      <c r="N32" s="382"/>
      <c r="O32" s="382"/>
      <c r="P32" s="382"/>
      <c r="Q32" s="43"/>
      <c r="R32" s="43"/>
      <c r="S32" s="43"/>
      <c r="T32" s="43"/>
      <c r="U32" s="43"/>
      <c r="V32" s="43"/>
      <c r="W32" s="381">
        <f>ROUND(BC54, 2)</f>
        <v>0</v>
      </c>
      <c r="X32" s="382"/>
      <c r="Y32" s="382"/>
      <c r="Z32" s="382"/>
      <c r="AA32" s="382"/>
      <c r="AB32" s="382"/>
      <c r="AC32" s="382"/>
      <c r="AD32" s="382"/>
      <c r="AE32" s="382"/>
      <c r="AF32" s="43"/>
      <c r="AG32" s="43"/>
      <c r="AH32" s="43"/>
      <c r="AI32" s="43"/>
      <c r="AJ32" s="43"/>
      <c r="AK32" s="381">
        <v>0</v>
      </c>
      <c r="AL32" s="382"/>
      <c r="AM32" s="382"/>
      <c r="AN32" s="382"/>
      <c r="AO32" s="382"/>
      <c r="AP32" s="43"/>
      <c r="AQ32" s="43"/>
      <c r="AR32" s="44"/>
      <c r="BE32" s="371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83">
        <v>0</v>
      </c>
      <c r="M33" s="382"/>
      <c r="N33" s="382"/>
      <c r="O33" s="382"/>
      <c r="P33" s="382"/>
      <c r="Q33" s="43"/>
      <c r="R33" s="43"/>
      <c r="S33" s="43"/>
      <c r="T33" s="43"/>
      <c r="U33" s="43"/>
      <c r="V33" s="43"/>
      <c r="W33" s="381">
        <f>ROUND(BD54, 2)</f>
        <v>0</v>
      </c>
      <c r="X33" s="382"/>
      <c r="Y33" s="382"/>
      <c r="Z33" s="382"/>
      <c r="AA33" s="382"/>
      <c r="AB33" s="382"/>
      <c r="AC33" s="382"/>
      <c r="AD33" s="382"/>
      <c r="AE33" s="382"/>
      <c r="AF33" s="43"/>
      <c r="AG33" s="43"/>
      <c r="AH33" s="43"/>
      <c r="AI33" s="43"/>
      <c r="AJ33" s="43"/>
      <c r="AK33" s="381">
        <v>0</v>
      </c>
      <c r="AL33" s="382"/>
      <c r="AM33" s="382"/>
      <c r="AN33" s="382"/>
      <c r="AO33" s="382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87" t="s">
        <v>49</v>
      </c>
      <c r="Y35" s="385"/>
      <c r="Z35" s="385"/>
      <c r="AA35" s="385"/>
      <c r="AB35" s="385"/>
      <c r="AC35" s="47"/>
      <c r="AD35" s="47"/>
      <c r="AE35" s="47"/>
      <c r="AF35" s="47"/>
      <c r="AG35" s="47"/>
      <c r="AH35" s="47"/>
      <c r="AI35" s="47"/>
      <c r="AJ35" s="47"/>
      <c r="AK35" s="384">
        <f>SUM(AK26:AK33)</f>
        <v>0</v>
      </c>
      <c r="AL35" s="385"/>
      <c r="AM35" s="385"/>
      <c r="AN35" s="385"/>
      <c r="AO35" s="38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635190019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6" t="str">
        <f>K6</f>
        <v>Oprava mostu v km 107,986 v úseku Valašské Meziříčí - Frýdek - Místek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94" t="str">
        <f>IF(AN8= "","",AN8)</f>
        <v/>
      </c>
      <c r="AN47" s="394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 s.o.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95" t="str">
        <f>IF(E17="","",E17)</f>
        <v xml:space="preserve"> </v>
      </c>
      <c r="AN49" s="396"/>
      <c r="AO49" s="396"/>
      <c r="AP49" s="396"/>
      <c r="AQ49" s="38"/>
      <c r="AR49" s="41"/>
      <c r="AS49" s="398" t="s">
        <v>51</v>
      </c>
      <c r="AT49" s="39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95" t="str">
        <f>IF(E20="","",E20)</f>
        <v xml:space="preserve"> </v>
      </c>
      <c r="AN50" s="396"/>
      <c r="AO50" s="396"/>
      <c r="AP50" s="396"/>
      <c r="AQ50" s="38"/>
      <c r="AR50" s="41"/>
      <c r="AS50" s="400"/>
      <c r="AT50" s="40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402"/>
      <c r="AT51" s="40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1" t="s">
        <v>52</v>
      </c>
      <c r="D52" s="362"/>
      <c r="E52" s="362"/>
      <c r="F52" s="362"/>
      <c r="G52" s="362"/>
      <c r="H52" s="68"/>
      <c r="I52" s="365" t="s">
        <v>53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93" t="s">
        <v>54</v>
      </c>
      <c r="AH52" s="362"/>
      <c r="AI52" s="362"/>
      <c r="AJ52" s="362"/>
      <c r="AK52" s="362"/>
      <c r="AL52" s="362"/>
      <c r="AM52" s="362"/>
      <c r="AN52" s="365" t="s">
        <v>55</v>
      </c>
      <c r="AO52" s="362"/>
      <c r="AP52" s="362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8">
        <f>ROUND(AG55+AG61+AG67,2)</f>
        <v>0</v>
      </c>
      <c r="AH54" s="368"/>
      <c r="AI54" s="368"/>
      <c r="AJ54" s="368"/>
      <c r="AK54" s="368"/>
      <c r="AL54" s="368"/>
      <c r="AM54" s="368"/>
      <c r="AN54" s="404">
        <f t="shared" ref="AN54:AN67" si="0">SUM(AG54,AT54)</f>
        <v>0</v>
      </c>
      <c r="AO54" s="404"/>
      <c r="AP54" s="404"/>
      <c r="AQ54" s="80" t="s">
        <v>19</v>
      </c>
      <c r="AR54" s="81"/>
      <c r="AS54" s="82">
        <f>ROUND(AS55+AS61+AS67,2)</f>
        <v>0</v>
      </c>
      <c r="AT54" s="83">
        <f t="shared" ref="AT54:AT67" si="1">ROUND(SUM(AV54:AW54),2)</f>
        <v>0</v>
      </c>
      <c r="AU54" s="84">
        <f>ROUND(AU55+AU61+AU67,5)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ROUND(AZ55+AZ61+AZ67,2)</f>
        <v>0</v>
      </c>
      <c r="BA54" s="83">
        <f>ROUND(BA55+BA61+BA67,2)</f>
        <v>0</v>
      </c>
      <c r="BB54" s="83">
        <f>ROUND(BB55+BB61+BB67,2)</f>
        <v>0</v>
      </c>
      <c r="BC54" s="83">
        <f>ROUND(BC55+BC61+BC67,2)</f>
        <v>0</v>
      </c>
      <c r="BD54" s="85">
        <f>ROUND(BD55+BD61+BD67,2)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B55" s="88"/>
      <c r="C55" s="89"/>
      <c r="D55" s="363" t="s">
        <v>75</v>
      </c>
      <c r="E55" s="363"/>
      <c r="F55" s="363"/>
      <c r="G55" s="363"/>
      <c r="H55" s="363"/>
      <c r="I55" s="90"/>
      <c r="J55" s="363" t="s">
        <v>76</v>
      </c>
      <c r="K55" s="363"/>
      <c r="L55" s="363"/>
      <c r="M55" s="363"/>
      <c r="N55" s="363"/>
      <c r="O55" s="363"/>
      <c r="P55" s="363"/>
      <c r="Q55" s="363"/>
      <c r="R55" s="363"/>
      <c r="S55" s="363"/>
      <c r="T55" s="363"/>
      <c r="U55" s="363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91">
        <f>ROUND(SUM(AG56:AG60),2)</f>
        <v>0</v>
      </c>
      <c r="AH55" s="392"/>
      <c r="AI55" s="392"/>
      <c r="AJ55" s="392"/>
      <c r="AK55" s="392"/>
      <c r="AL55" s="392"/>
      <c r="AM55" s="392"/>
      <c r="AN55" s="397">
        <f t="shared" si="0"/>
        <v>0</v>
      </c>
      <c r="AO55" s="392"/>
      <c r="AP55" s="392"/>
      <c r="AQ55" s="91" t="s">
        <v>77</v>
      </c>
      <c r="AR55" s="92"/>
      <c r="AS55" s="93">
        <f>ROUND(SUM(AS56:AS60),2)</f>
        <v>0</v>
      </c>
      <c r="AT55" s="94">
        <f t="shared" si="1"/>
        <v>0</v>
      </c>
      <c r="AU55" s="95">
        <f>ROUND(SUM(AU56:AU60),5)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ROUND(SUM(AZ56:AZ60),2)</f>
        <v>0</v>
      </c>
      <c r="BA55" s="94">
        <f>ROUND(SUM(BA56:BA60),2)</f>
        <v>0</v>
      </c>
      <c r="BB55" s="94">
        <f>ROUND(SUM(BB56:BB60),2)</f>
        <v>0</v>
      </c>
      <c r="BC55" s="94">
        <f>ROUND(SUM(BC56:BC60),2)</f>
        <v>0</v>
      </c>
      <c r="BD55" s="96">
        <f>ROUND(SUM(BD56:BD60),2)</f>
        <v>0</v>
      </c>
      <c r="BS55" s="97" t="s">
        <v>70</v>
      </c>
      <c r="BT55" s="97" t="s">
        <v>78</v>
      </c>
      <c r="BU55" s="97" t="s">
        <v>72</v>
      </c>
      <c r="BV55" s="97" t="s">
        <v>73</v>
      </c>
      <c r="BW55" s="97" t="s">
        <v>79</v>
      </c>
      <c r="BX55" s="97" t="s">
        <v>5</v>
      </c>
      <c r="CL55" s="97" t="s">
        <v>19</v>
      </c>
      <c r="CM55" s="97" t="s">
        <v>80</v>
      </c>
    </row>
    <row r="56" spans="1:91" s="4" customFormat="1" ht="23.25" customHeight="1">
      <c r="A56" s="98" t="s">
        <v>81</v>
      </c>
      <c r="B56" s="53"/>
      <c r="C56" s="99"/>
      <c r="D56" s="99"/>
      <c r="E56" s="364" t="s">
        <v>82</v>
      </c>
      <c r="F56" s="364"/>
      <c r="G56" s="364"/>
      <c r="H56" s="364"/>
      <c r="I56" s="364"/>
      <c r="J56" s="99"/>
      <c r="K56" s="364" t="s">
        <v>83</v>
      </c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89">
        <f>'SO 01.1 - Most v km 107,9...'!J32</f>
        <v>0</v>
      </c>
      <c r="AH56" s="390"/>
      <c r="AI56" s="390"/>
      <c r="AJ56" s="390"/>
      <c r="AK56" s="390"/>
      <c r="AL56" s="390"/>
      <c r="AM56" s="390"/>
      <c r="AN56" s="389">
        <f t="shared" si="0"/>
        <v>0</v>
      </c>
      <c r="AO56" s="390"/>
      <c r="AP56" s="390"/>
      <c r="AQ56" s="100" t="s">
        <v>84</v>
      </c>
      <c r="AR56" s="55"/>
      <c r="AS56" s="101">
        <v>0</v>
      </c>
      <c r="AT56" s="102">
        <f t="shared" si="1"/>
        <v>0</v>
      </c>
      <c r="AU56" s="103">
        <f>'SO 01.1 - Most v km 107,9...'!P88</f>
        <v>0</v>
      </c>
      <c r="AV56" s="102">
        <f>'SO 01.1 - Most v km 107,9...'!J35</f>
        <v>0</v>
      </c>
      <c r="AW56" s="102">
        <f>'SO 01.1 - Most v km 107,9...'!J36</f>
        <v>0</v>
      </c>
      <c r="AX56" s="102">
        <f>'SO 01.1 - Most v km 107,9...'!J37</f>
        <v>0</v>
      </c>
      <c r="AY56" s="102">
        <f>'SO 01.1 - Most v km 107,9...'!J38</f>
        <v>0</v>
      </c>
      <c r="AZ56" s="102">
        <f>'SO 01.1 - Most v km 107,9...'!F35</f>
        <v>0</v>
      </c>
      <c r="BA56" s="102">
        <f>'SO 01.1 - Most v km 107,9...'!F36</f>
        <v>0</v>
      </c>
      <c r="BB56" s="102">
        <f>'SO 01.1 - Most v km 107,9...'!F37</f>
        <v>0</v>
      </c>
      <c r="BC56" s="102">
        <f>'SO 01.1 - Most v km 107,9...'!F38</f>
        <v>0</v>
      </c>
      <c r="BD56" s="104">
        <f>'SO 01.1 - Most v km 107,9...'!F39</f>
        <v>0</v>
      </c>
      <c r="BT56" s="105" t="s">
        <v>80</v>
      </c>
      <c r="BV56" s="105" t="s">
        <v>73</v>
      </c>
      <c r="BW56" s="105" t="s">
        <v>85</v>
      </c>
      <c r="BX56" s="105" t="s">
        <v>79</v>
      </c>
      <c r="CL56" s="105" t="s">
        <v>19</v>
      </c>
    </row>
    <row r="57" spans="1:91" s="4" customFormat="1" ht="16.5" customHeight="1">
      <c r="A57" s="98" t="s">
        <v>81</v>
      </c>
      <c r="B57" s="53"/>
      <c r="C57" s="99"/>
      <c r="D57" s="99"/>
      <c r="E57" s="364" t="s">
        <v>86</v>
      </c>
      <c r="F57" s="364"/>
      <c r="G57" s="364"/>
      <c r="H57" s="364"/>
      <c r="I57" s="364"/>
      <c r="J57" s="99"/>
      <c r="K57" s="364" t="s">
        <v>87</v>
      </c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89">
        <f>'SO 01.2 - Most v km 107,9...'!J32</f>
        <v>0</v>
      </c>
      <c r="AH57" s="390"/>
      <c r="AI57" s="390"/>
      <c r="AJ57" s="390"/>
      <c r="AK57" s="390"/>
      <c r="AL57" s="390"/>
      <c r="AM57" s="390"/>
      <c r="AN57" s="389">
        <f t="shared" si="0"/>
        <v>0</v>
      </c>
      <c r="AO57" s="390"/>
      <c r="AP57" s="390"/>
      <c r="AQ57" s="100" t="s">
        <v>84</v>
      </c>
      <c r="AR57" s="55"/>
      <c r="AS57" s="101">
        <v>0</v>
      </c>
      <c r="AT57" s="102">
        <f t="shared" si="1"/>
        <v>0</v>
      </c>
      <c r="AU57" s="103">
        <f>'SO 01.2 - Most v km 107,9...'!P100</f>
        <v>0</v>
      </c>
      <c r="AV57" s="102">
        <f>'SO 01.2 - Most v km 107,9...'!J35</f>
        <v>0</v>
      </c>
      <c r="AW57" s="102">
        <f>'SO 01.2 - Most v km 107,9...'!J36</f>
        <v>0</v>
      </c>
      <c r="AX57" s="102">
        <f>'SO 01.2 - Most v km 107,9...'!J37</f>
        <v>0</v>
      </c>
      <c r="AY57" s="102">
        <f>'SO 01.2 - Most v km 107,9...'!J38</f>
        <v>0</v>
      </c>
      <c r="AZ57" s="102">
        <f>'SO 01.2 - Most v km 107,9...'!F35</f>
        <v>0</v>
      </c>
      <c r="BA57" s="102">
        <f>'SO 01.2 - Most v km 107,9...'!F36</f>
        <v>0</v>
      </c>
      <c r="BB57" s="102">
        <f>'SO 01.2 - Most v km 107,9...'!F37</f>
        <v>0</v>
      </c>
      <c r="BC57" s="102">
        <f>'SO 01.2 - Most v km 107,9...'!F38</f>
        <v>0</v>
      </c>
      <c r="BD57" s="104">
        <f>'SO 01.2 - Most v km 107,9...'!F39</f>
        <v>0</v>
      </c>
      <c r="BT57" s="105" t="s">
        <v>80</v>
      </c>
      <c r="BV57" s="105" t="s">
        <v>73</v>
      </c>
      <c r="BW57" s="105" t="s">
        <v>88</v>
      </c>
      <c r="BX57" s="105" t="s">
        <v>79</v>
      </c>
      <c r="CL57" s="105" t="s">
        <v>19</v>
      </c>
    </row>
    <row r="58" spans="1:91" s="4" customFormat="1" ht="23.25" customHeight="1">
      <c r="A58" s="98" t="s">
        <v>81</v>
      </c>
      <c r="B58" s="53"/>
      <c r="C58" s="99"/>
      <c r="D58" s="99"/>
      <c r="E58" s="364" t="s">
        <v>89</v>
      </c>
      <c r="F58" s="364"/>
      <c r="G58" s="364"/>
      <c r="H58" s="364"/>
      <c r="I58" s="364"/>
      <c r="J58" s="99"/>
      <c r="K58" s="364" t="s">
        <v>90</v>
      </c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89">
        <f>'SO 01.3 - Most v km 107,9...'!J32</f>
        <v>0</v>
      </c>
      <c r="AH58" s="390"/>
      <c r="AI58" s="390"/>
      <c r="AJ58" s="390"/>
      <c r="AK58" s="390"/>
      <c r="AL58" s="390"/>
      <c r="AM58" s="390"/>
      <c r="AN58" s="389">
        <f t="shared" si="0"/>
        <v>0</v>
      </c>
      <c r="AO58" s="390"/>
      <c r="AP58" s="390"/>
      <c r="AQ58" s="100" t="s">
        <v>84</v>
      </c>
      <c r="AR58" s="55"/>
      <c r="AS58" s="101">
        <v>0</v>
      </c>
      <c r="AT58" s="102">
        <f t="shared" si="1"/>
        <v>0</v>
      </c>
      <c r="AU58" s="103">
        <f>'SO 01.3 - Most v km 107,9...'!P89</f>
        <v>0</v>
      </c>
      <c r="AV58" s="102">
        <f>'SO 01.3 - Most v km 107,9...'!J35</f>
        <v>0</v>
      </c>
      <c r="AW58" s="102">
        <f>'SO 01.3 - Most v km 107,9...'!J36</f>
        <v>0</v>
      </c>
      <c r="AX58" s="102">
        <f>'SO 01.3 - Most v km 107,9...'!J37</f>
        <v>0</v>
      </c>
      <c r="AY58" s="102">
        <f>'SO 01.3 - Most v km 107,9...'!J38</f>
        <v>0</v>
      </c>
      <c r="AZ58" s="102">
        <f>'SO 01.3 - Most v km 107,9...'!F35</f>
        <v>0</v>
      </c>
      <c r="BA58" s="102">
        <f>'SO 01.3 - Most v km 107,9...'!F36</f>
        <v>0</v>
      </c>
      <c r="BB58" s="102">
        <f>'SO 01.3 - Most v km 107,9...'!F37</f>
        <v>0</v>
      </c>
      <c r="BC58" s="102">
        <f>'SO 01.3 - Most v km 107,9...'!F38</f>
        <v>0</v>
      </c>
      <c r="BD58" s="104">
        <f>'SO 01.3 - Most v km 107,9...'!F39</f>
        <v>0</v>
      </c>
      <c r="BT58" s="105" t="s">
        <v>80</v>
      </c>
      <c r="BV58" s="105" t="s">
        <v>73</v>
      </c>
      <c r="BW58" s="105" t="s">
        <v>91</v>
      </c>
      <c r="BX58" s="105" t="s">
        <v>79</v>
      </c>
      <c r="CL58" s="105" t="s">
        <v>19</v>
      </c>
    </row>
    <row r="59" spans="1:91" s="4" customFormat="1" ht="23.25" customHeight="1">
      <c r="A59" s="98" t="s">
        <v>81</v>
      </c>
      <c r="B59" s="53"/>
      <c r="C59" s="99"/>
      <c r="D59" s="99"/>
      <c r="E59" s="364" t="s">
        <v>92</v>
      </c>
      <c r="F59" s="364"/>
      <c r="G59" s="364"/>
      <c r="H59" s="364"/>
      <c r="I59" s="364"/>
      <c r="J59" s="99"/>
      <c r="K59" s="364" t="s">
        <v>93</v>
      </c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89">
        <f>'SO 01.4 - Most v km 107,9...'!J32</f>
        <v>0</v>
      </c>
      <c r="AH59" s="390"/>
      <c r="AI59" s="390"/>
      <c r="AJ59" s="390"/>
      <c r="AK59" s="390"/>
      <c r="AL59" s="390"/>
      <c r="AM59" s="390"/>
      <c r="AN59" s="389">
        <f t="shared" si="0"/>
        <v>0</v>
      </c>
      <c r="AO59" s="390"/>
      <c r="AP59" s="390"/>
      <c r="AQ59" s="100" t="s">
        <v>84</v>
      </c>
      <c r="AR59" s="55"/>
      <c r="AS59" s="101">
        <v>0</v>
      </c>
      <c r="AT59" s="102">
        <f t="shared" si="1"/>
        <v>0</v>
      </c>
      <c r="AU59" s="103">
        <f>'SO 01.4 - Most v km 107,9...'!P88</f>
        <v>0</v>
      </c>
      <c r="AV59" s="102">
        <f>'SO 01.4 - Most v km 107,9...'!J35</f>
        <v>0</v>
      </c>
      <c r="AW59" s="102">
        <f>'SO 01.4 - Most v km 107,9...'!J36</f>
        <v>0</v>
      </c>
      <c r="AX59" s="102">
        <f>'SO 01.4 - Most v km 107,9...'!J37</f>
        <v>0</v>
      </c>
      <c r="AY59" s="102">
        <f>'SO 01.4 - Most v km 107,9...'!J38</f>
        <v>0</v>
      </c>
      <c r="AZ59" s="102">
        <f>'SO 01.4 - Most v km 107,9...'!F35</f>
        <v>0</v>
      </c>
      <c r="BA59" s="102">
        <f>'SO 01.4 - Most v km 107,9...'!F36</f>
        <v>0</v>
      </c>
      <c r="BB59" s="102">
        <f>'SO 01.4 - Most v km 107,9...'!F37</f>
        <v>0</v>
      </c>
      <c r="BC59" s="102">
        <f>'SO 01.4 - Most v km 107,9...'!F38</f>
        <v>0</v>
      </c>
      <c r="BD59" s="104">
        <f>'SO 01.4 - Most v km 107,9...'!F39</f>
        <v>0</v>
      </c>
      <c r="BT59" s="105" t="s">
        <v>80</v>
      </c>
      <c r="BV59" s="105" t="s">
        <v>73</v>
      </c>
      <c r="BW59" s="105" t="s">
        <v>94</v>
      </c>
      <c r="BX59" s="105" t="s">
        <v>79</v>
      </c>
      <c r="CL59" s="105" t="s">
        <v>19</v>
      </c>
    </row>
    <row r="60" spans="1:91" s="4" customFormat="1" ht="23.25" customHeight="1">
      <c r="A60" s="98" t="s">
        <v>81</v>
      </c>
      <c r="B60" s="53"/>
      <c r="C60" s="99"/>
      <c r="D60" s="99"/>
      <c r="E60" s="364" t="s">
        <v>95</v>
      </c>
      <c r="F60" s="364"/>
      <c r="G60" s="364"/>
      <c r="H60" s="364"/>
      <c r="I60" s="364"/>
      <c r="J60" s="99"/>
      <c r="K60" s="364" t="s">
        <v>96</v>
      </c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89">
        <f>'SO 01.5 - Most v km 107,9...'!J32</f>
        <v>0</v>
      </c>
      <c r="AH60" s="390"/>
      <c r="AI60" s="390"/>
      <c r="AJ60" s="390"/>
      <c r="AK60" s="390"/>
      <c r="AL60" s="390"/>
      <c r="AM60" s="390"/>
      <c r="AN60" s="389">
        <f t="shared" si="0"/>
        <v>0</v>
      </c>
      <c r="AO60" s="390"/>
      <c r="AP60" s="390"/>
      <c r="AQ60" s="100" t="s">
        <v>84</v>
      </c>
      <c r="AR60" s="55"/>
      <c r="AS60" s="101">
        <v>0</v>
      </c>
      <c r="AT60" s="102">
        <f t="shared" si="1"/>
        <v>0</v>
      </c>
      <c r="AU60" s="103">
        <f>'SO 01.5 - Most v km 107,9...'!P90</f>
        <v>0</v>
      </c>
      <c r="AV60" s="102">
        <f>'SO 01.5 - Most v km 107,9...'!J35</f>
        <v>0</v>
      </c>
      <c r="AW60" s="102">
        <f>'SO 01.5 - Most v km 107,9...'!J36</f>
        <v>0</v>
      </c>
      <c r="AX60" s="102">
        <f>'SO 01.5 - Most v km 107,9...'!J37</f>
        <v>0</v>
      </c>
      <c r="AY60" s="102">
        <f>'SO 01.5 - Most v km 107,9...'!J38</f>
        <v>0</v>
      </c>
      <c r="AZ60" s="102">
        <f>'SO 01.5 - Most v km 107,9...'!F35</f>
        <v>0</v>
      </c>
      <c r="BA60" s="102">
        <f>'SO 01.5 - Most v km 107,9...'!F36</f>
        <v>0</v>
      </c>
      <c r="BB60" s="102">
        <f>'SO 01.5 - Most v km 107,9...'!F37</f>
        <v>0</v>
      </c>
      <c r="BC60" s="102">
        <f>'SO 01.5 - Most v km 107,9...'!F38</f>
        <v>0</v>
      </c>
      <c r="BD60" s="104">
        <f>'SO 01.5 - Most v km 107,9...'!F39</f>
        <v>0</v>
      </c>
      <c r="BT60" s="105" t="s">
        <v>80</v>
      </c>
      <c r="BV60" s="105" t="s">
        <v>73</v>
      </c>
      <c r="BW60" s="105" t="s">
        <v>97</v>
      </c>
      <c r="BX60" s="105" t="s">
        <v>79</v>
      </c>
      <c r="CL60" s="105" t="s">
        <v>19</v>
      </c>
    </row>
    <row r="61" spans="1:91" s="7" customFormat="1" ht="16.5" customHeight="1">
      <c r="B61" s="88"/>
      <c r="C61" s="89"/>
      <c r="D61" s="363" t="s">
        <v>98</v>
      </c>
      <c r="E61" s="363"/>
      <c r="F61" s="363"/>
      <c r="G61" s="363"/>
      <c r="H61" s="363"/>
      <c r="I61" s="90"/>
      <c r="J61" s="363" t="s">
        <v>99</v>
      </c>
      <c r="K61" s="363"/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91">
        <f>ROUND(SUM(AG62:AG66),2)</f>
        <v>0</v>
      </c>
      <c r="AH61" s="392"/>
      <c r="AI61" s="392"/>
      <c r="AJ61" s="392"/>
      <c r="AK61" s="392"/>
      <c r="AL61" s="392"/>
      <c r="AM61" s="392"/>
      <c r="AN61" s="397">
        <f t="shared" si="0"/>
        <v>0</v>
      </c>
      <c r="AO61" s="392"/>
      <c r="AP61" s="392"/>
      <c r="AQ61" s="91" t="s">
        <v>77</v>
      </c>
      <c r="AR61" s="92"/>
      <c r="AS61" s="93">
        <f>ROUND(SUM(AS62:AS66),2)</f>
        <v>0</v>
      </c>
      <c r="AT61" s="94">
        <f t="shared" si="1"/>
        <v>0</v>
      </c>
      <c r="AU61" s="95">
        <f>ROUND(SUM(AU62:AU66),5)</f>
        <v>0</v>
      </c>
      <c r="AV61" s="94">
        <f>ROUND(AZ61*L29,2)</f>
        <v>0</v>
      </c>
      <c r="AW61" s="94">
        <f>ROUND(BA61*L30,2)</f>
        <v>0</v>
      </c>
      <c r="AX61" s="94">
        <f>ROUND(BB61*L29,2)</f>
        <v>0</v>
      </c>
      <c r="AY61" s="94">
        <f>ROUND(BC61*L30,2)</f>
        <v>0</v>
      </c>
      <c r="AZ61" s="94">
        <f>ROUND(SUM(AZ62:AZ66),2)</f>
        <v>0</v>
      </c>
      <c r="BA61" s="94">
        <f>ROUND(SUM(BA62:BA66),2)</f>
        <v>0</v>
      </c>
      <c r="BB61" s="94">
        <f>ROUND(SUM(BB62:BB66),2)</f>
        <v>0</v>
      </c>
      <c r="BC61" s="94">
        <f>ROUND(SUM(BC62:BC66),2)</f>
        <v>0</v>
      </c>
      <c r="BD61" s="96">
        <f>ROUND(SUM(BD62:BD66),2)</f>
        <v>0</v>
      </c>
      <c r="BS61" s="97" t="s">
        <v>70</v>
      </c>
      <c r="BT61" s="97" t="s">
        <v>78</v>
      </c>
      <c r="BU61" s="97" t="s">
        <v>72</v>
      </c>
      <c r="BV61" s="97" t="s">
        <v>73</v>
      </c>
      <c r="BW61" s="97" t="s">
        <v>100</v>
      </c>
      <c r="BX61" s="97" t="s">
        <v>5</v>
      </c>
      <c r="CL61" s="97" t="s">
        <v>19</v>
      </c>
      <c r="CM61" s="97" t="s">
        <v>80</v>
      </c>
    </row>
    <row r="62" spans="1:91" s="4" customFormat="1" ht="23.25" customHeight="1">
      <c r="A62" s="98" t="s">
        <v>81</v>
      </c>
      <c r="B62" s="53"/>
      <c r="C62" s="99"/>
      <c r="D62" s="99"/>
      <c r="E62" s="364" t="s">
        <v>101</v>
      </c>
      <c r="F62" s="364"/>
      <c r="G62" s="364"/>
      <c r="H62" s="364"/>
      <c r="I62" s="364"/>
      <c r="J62" s="99"/>
      <c r="K62" s="364" t="s">
        <v>102</v>
      </c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89">
        <f>'SO 02.1 - Most v km 109,6...'!J32</f>
        <v>0</v>
      </c>
      <c r="AH62" s="390"/>
      <c r="AI62" s="390"/>
      <c r="AJ62" s="390"/>
      <c r="AK62" s="390"/>
      <c r="AL62" s="390"/>
      <c r="AM62" s="390"/>
      <c r="AN62" s="389">
        <f t="shared" si="0"/>
        <v>0</v>
      </c>
      <c r="AO62" s="390"/>
      <c r="AP62" s="390"/>
      <c r="AQ62" s="100" t="s">
        <v>84</v>
      </c>
      <c r="AR62" s="55"/>
      <c r="AS62" s="101">
        <v>0</v>
      </c>
      <c r="AT62" s="102">
        <f t="shared" si="1"/>
        <v>0</v>
      </c>
      <c r="AU62" s="103">
        <f>'SO 02.1 - Most v km 109,6...'!P88</f>
        <v>0</v>
      </c>
      <c r="AV62" s="102">
        <f>'SO 02.1 - Most v km 109,6...'!J35</f>
        <v>0</v>
      </c>
      <c r="AW62" s="102">
        <f>'SO 02.1 - Most v km 109,6...'!J36</f>
        <v>0</v>
      </c>
      <c r="AX62" s="102">
        <f>'SO 02.1 - Most v km 109,6...'!J37</f>
        <v>0</v>
      </c>
      <c r="AY62" s="102">
        <f>'SO 02.1 - Most v km 109,6...'!J38</f>
        <v>0</v>
      </c>
      <c r="AZ62" s="102">
        <f>'SO 02.1 - Most v km 109,6...'!F35</f>
        <v>0</v>
      </c>
      <c r="BA62" s="102">
        <f>'SO 02.1 - Most v km 109,6...'!F36</f>
        <v>0</v>
      </c>
      <c r="BB62" s="102">
        <f>'SO 02.1 - Most v km 109,6...'!F37</f>
        <v>0</v>
      </c>
      <c r="BC62" s="102">
        <f>'SO 02.1 - Most v km 109,6...'!F38</f>
        <v>0</v>
      </c>
      <c r="BD62" s="104">
        <f>'SO 02.1 - Most v km 109,6...'!F39</f>
        <v>0</v>
      </c>
      <c r="BT62" s="105" t="s">
        <v>80</v>
      </c>
      <c r="BV62" s="105" t="s">
        <v>73</v>
      </c>
      <c r="BW62" s="105" t="s">
        <v>103</v>
      </c>
      <c r="BX62" s="105" t="s">
        <v>100</v>
      </c>
      <c r="CL62" s="105" t="s">
        <v>19</v>
      </c>
    </row>
    <row r="63" spans="1:91" s="4" customFormat="1" ht="16.5" customHeight="1">
      <c r="A63" s="98" t="s">
        <v>81</v>
      </c>
      <c r="B63" s="53"/>
      <c r="C63" s="99"/>
      <c r="D63" s="99"/>
      <c r="E63" s="364" t="s">
        <v>104</v>
      </c>
      <c r="F63" s="364"/>
      <c r="G63" s="364"/>
      <c r="H63" s="364"/>
      <c r="I63" s="364"/>
      <c r="J63" s="99"/>
      <c r="K63" s="364" t="s">
        <v>105</v>
      </c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  <c r="AE63" s="364"/>
      <c r="AF63" s="364"/>
      <c r="AG63" s="389">
        <f>'SO 02.2 - Most v km 109,6...'!J32</f>
        <v>0</v>
      </c>
      <c r="AH63" s="390"/>
      <c r="AI63" s="390"/>
      <c r="AJ63" s="390"/>
      <c r="AK63" s="390"/>
      <c r="AL63" s="390"/>
      <c r="AM63" s="390"/>
      <c r="AN63" s="389">
        <f t="shared" si="0"/>
        <v>0</v>
      </c>
      <c r="AO63" s="390"/>
      <c r="AP63" s="390"/>
      <c r="AQ63" s="100" t="s">
        <v>84</v>
      </c>
      <c r="AR63" s="55"/>
      <c r="AS63" s="101">
        <v>0</v>
      </c>
      <c r="AT63" s="102">
        <f t="shared" si="1"/>
        <v>0</v>
      </c>
      <c r="AU63" s="103">
        <f>'SO 02.2 - Most v km 109,6...'!P91</f>
        <v>0</v>
      </c>
      <c r="AV63" s="102">
        <f>'SO 02.2 - Most v km 109,6...'!J35</f>
        <v>0</v>
      </c>
      <c r="AW63" s="102">
        <f>'SO 02.2 - Most v km 109,6...'!J36</f>
        <v>0</v>
      </c>
      <c r="AX63" s="102">
        <f>'SO 02.2 - Most v km 109,6...'!J37</f>
        <v>0</v>
      </c>
      <c r="AY63" s="102">
        <f>'SO 02.2 - Most v km 109,6...'!J38</f>
        <v>0</v>
      </c>
      <c r="AZ63" s="102">
        <f>'SO 02.2 - Most v km 109,6...'!F35</f>
        <v>0</v>
      </c>
      <c r="BA63" s="102">
        <f>'SO 02.2 - Most v km 109,6...'!F36</f>
        <v>0</v>
      </c>
      <c r="BB63" s="102">
        <f>'SO 02.2 - Most v km 109,6...'!F37</f>
        <v>0</v>
      </c>
      <c r="BC63" s="102">
        <f>'SO 02.2 - Most v km 109,6...'!F38</f>
        <v>0</v>
      </c>
      <c r="BD63" s="104">
        <f>'SO 02.2 - Most v km 109,6...'!F39</f>
        <v>0</v>
      </c>
      <c r="BT63" s="105" t="s">
        <v>80</v>
      </c>
      <c r="BV63" s="105" t="s">
        <v>73</v>
      </c>
      <c r="BW63" s="105" t="s">
        <v>106</v>
      </c>
      <c r="BX63" s="105" t="s">
        <v>100</v>
      </c>
      <c r="CL63" s="105" t="s">
        <v>19</v>
      </c>
    </row>
    <row r="64" spans="1:91" s="4" customFormat="1" ht="23.25" customHeight="1">
      <c r="A64" s="98" t="s">
        <v>81</v>
      </c>
      <c r="B64" s="53"/>
      <c r="C64" s="99"/>
      <c r="D64" s="99"/>
      <c r="E64" s="364" t="s">
        <v>107</v>
      </c>
      <c r="F64" s="364"/>
      <c r="G64" s="364"/>
      <c r="H64" s="364"/>
      <c r="I64" s="364"/>
      <c r="J64" s="99"/>
      <c r="K64" s="364" t="s">
        <v>108</v>
      </c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89">
        <f>'SO 02.3 - Most v km 109,6...'!J32</f>
        <v>0</v>
      </c>
      <c r="AH64" s="390"/>
      <c r="AI64" s="390"/>
      <c r="AJ64" s="390"/>
      <c r="AK64" s="390"/>
      <c r="AL64" s="390"/>
      <c r="AM64" s="390"/>
      <c r="AN64" s="389">
        <f t="shared" si="0"/>
        <v>0</v>
      </c>
      <c r="AO64" s="390"/>
      <c r="AP64" s="390"/>
      <c r="AQ64" s="100" t="s">
        <v>84</v>
      </c>
      <c r="AR64" s="55"/>
      <c r="AS64" s="101">
        <v>0</v>
      </c>
      <c r="AT64" s="102">
        <f t="shared" si="1"/>
        <v>0</v>
      </c>
      <c r="AU64" s="103">
        <f>'SO 02.3 - Most v km 109,6...'!P91</f>
        <v>0</v>
      </c>
      <c r="AV64" s="102">
        <f>'SO 02.3 - Most v km 109,6...'!J35</f>
        <v>0</v>
      </c>
      <c r="AW64" s="102">
        <f>'SO 02.3 - Most v km 109,6...'!J36</f>
        <v>0</v>
      </c>
      <c r="AX64" s="102">
        <f>'SO 02.3 - Most v km 109,6...'!J37</f>
        <v>0</v>
      </c>
      <c r="AY64" s="102">
        <f>'SO 02.3 - Most v km 109,6...'!J38</f>
        <v>0</v>
      </c>
      <c r="AZ64" s="102">
        <f>'SO 02.3 - Most v km 109,6...'!F35</f>
        <v>0</v>
      </c>
      <c r="BA64" s="102">
        <f>'SO 02.3 - Most v km 109,6...'!F36</f>
        <v>0</v>
      </c>
      <c r="BB64" s="102">
        <f>'SO 02.3 - Most v km 109,6...'!F37</f>
        <v>0</v>
      </c>
      <c r="BC64" s="102">
        <f>'SO 02.3 - Most v km 109,6...'!F38</f>
        <v>0</v>
      </c>
      <c r="BD64" s="104">
        <f>'SO 02.3 - Most v km 109,6...'!F39</f>
        <v>0</v>
      </c>
      <c r="BT64" s="105" t="s">
        <v>80</v>
      </c>
      <c r="BV64" s="105" t="s">
        <v>73</v>
      </c>
      <c r="BW64" s="105" t="s">
        <v>109</v>
      </c>
      <c r="BX64" s="105" t="s">
        <v>100</v>
      </c>
      <c r="CL64" s="105" t="s">
        <v>19</v>
      </c>
    </row>
    <row r="65" spans="1:91" s="4" customFormat="1" ht="23.25" customHeight="1">
      <c r="A65" s="98" t="s">
        <v>81</v>
      </c>
      <c r="B65" s="53"/>
      <c r="C65" s="99"/>
      <c r="D65" s="99"/>
      <c r="E65" s="364" t="s">
        <v>110</v>
      </c>
      <c r="F65" s="364"/>
      <c r="G65" s="364"/>
      <c r="H65" s="364"/>
      <c r="I65" s="364"/>
      <c r="J65" s="99"/>
      <c r="K65" s="364" t="s">
        <v>111</v>
      </c>
      <c r="L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  <c r="W65" s="364"/>
      <c r="X65" s="364"/>
      <c r="Y65" s="364"/>
      <c r="Z65" s="364"/>
      <c r="AA65" s="364"/>
      <c r="AB65" s="364"/>
      <c r="AC65" s="364"/>
      <c r="AD65" s="364"/>
      <c r="AE65" s="364"/>
      <c r="AF65" s="364"/>
      <c r="AG65" s="389">
        <f>'SO 02.4 - Most v km 109,6...'!J32</f>
        <v>0</v>
      </c>
      <c r="AH65" s="390"/>
      <c r="AI65" s="390"/>
      <c r="AJ65" s="390"/>
      <c r="AK65" s="390"/>
      <c r="AL65" s="390"/>
      <c r="AM65" s="390"/>
      <c r="AN65" s="389">
        <f t="shared" si="0"/>
        <v>0</v>
      </c>
      <c r="AO65" s="390"/>
      <c r="AP65" s="390"/>
      <c r="AQ65" s="100" t="s">
        <v>84</v>
      </c>
      <c r="AR65" s="55"/>
      <c r="AS65" s="101">
        <v>0</v>
      </c>
      <c r="AT65" s="102">
        <f t="shared" si="1"/>
        <v>0</v>
      </c>
      <c r="AU65" s="103">
        <f>'SO 02.4 - Most v km 109,6...'!P91</f>
        <v>0</v>
      </c>
      <c r="AV65" s="102">
        <f>'SO 02.4 - Most v km 109,6...'!J35</f>
        <v>0</v>
      </c>
      <c r="AW65" s="102">
        <f>'SO 02.4 - Most v km 109,6...'!J36</f>
        <v>0</v>
      </c>
      <c r="AX65" s="102">
        <f>'SO 02.4 - Most v km 109,6...'!J37</f>
        <v>0</v>
      </c>
      <c r="AY65" s="102">
        <f>'SO 02.4 - Most v km 109,6...'!J38</f>
        <v>0</v>
      </c>
      <c r="AZ65" s="102">
        <f>'SO 02.4 - Most v km 109,6...'!F35</f>
        <v>0</v>
      </c>
      <c r="BA65" s="102">
        <f>'SO 02.4 - Most v km 109,6...'!F36</f>
        <v>0</v>
      </c>
      <c r="BB65" s="102">
        <f>'SO 02.4 - Most v km 109,6...'!F37</f>
        <v>0</v>
      </c>
      <c r="BC65" s="102">
        <f>'SO 02.4 - Most v km 109,6...'!F38</f>
        <v>0</v>
      </c>
      <c r="BD65" s="104">
        <f>'SO 02.4 - Most v km 109,6...'!F39</f>
        <v>0</v>
      </c>
      <c r="BT65" s="105" t="s">
        <v>80</v>
      </c>
      <c r="BV65" s="105" t="s">
        <v>73</v>
      </c>
      <c r="BW65" s="105" t="s">
        <v>112</v>
      </c>
      <c r="BX65" s="105" t="s">
        <v>100</v>
      </c>
      <c r="CL65" s="105" t="s">
        <v>19</v>
      </c>
    </row>
    <row r="66" spans="1:91" s="4" customFormat="1" ht="23.25" customHeight="1">
      <c r="A66" s="98" t="s">
        <v>81</v>
      </c>
      <c r="B66" s="53"/>
      <c r="C66" s="99"/>
      <c r="D66" s="99"/>
      <c r="E66" s="364" t="s">
        <v>113</v>
      </c>
      <c r="F66" s="364"/>
      <c r="G66" s="364"/>
      <c r="H66" s="364"/>
      <c r="I66" s="364"/>
      <c r="J66" s="99"/>
      <c r="K66" s="364" t="s">
        <v>114</v>
      </c>
      <c r="L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  <c r="W66" s="364"/>
      <c r="X66" s="364"/>
      <c r="Y66" s="364"/>
      <c r="Z66" s="364"/>
      <c r="AA66" s="364"/>
      <c r="AB66" s="364"/>
      <c r="AC66" s="364"/>
      <c r="AD66" s="364"/>
      <c r="AE66" s="364"/>
      <c r="AF66" s="364"/>
      <c r="AG66" s="389">
        <f>'SO 02.5 - Most v km 109,6...'!J32</f>
        <v>0</v>
      </c>
      <c r="AH66" s="390"/>
      <c r="AI66" s="390"/>
      <c r="AJ66" s="390"/>
      <c r="AK66" s="390"/>
      <c r="AL66" s="390"/>
      <c r="AM66" s="390"/>
      <c r="AN66" s="389">
        <f t="shared" si="0"/>
        <v>0</v>
      </c>
      <c r="AO66" s="390"/>
      <c r="AP66" s="390"/>
      <c r="AQ66" s="100" t="s">
        <v>84</v>
      </c>
      <c r="AR66" s="55"/>
      <c r="AS66" s="101">
        <v>0</v>
      </c>
      <c r="AT66" s="102">
        <f t="shared" si="1"/>
        <v>0</v>
      </c>
      <c r="AU66" s="103">
        <f>'SO 02.5 - Most v km 109,6...'!P92</f>
        <v>0</v>
      </c>
      <c r="AV66" s="102">
        <f>'SO 02.5 - Most v km 109,6...'!J35</f>
        <v>0</v>
      </c>
      <c r="AW66" s="102">
        <f>'SO 02.5 - Most v km 109,6...'!J36</f>
        <v>0</v>
      </c>
      <c r="AX66" s="102">
        <f>'SO 02.5 - Most v km 109,6...'!J37</f>
        <v>0</v>
      </c>
      <c r="AY66" s="102">
        <f>'SO 02.5 - Most v km 109,6...'!J38</f>
        <v>0</v>
      </c>
      <c r="AZ66" s="102">
        <f>'SO 02.5 - Most v km 109,6...'!F35</f>
        <v>0</v>
      </c>
      <c r="BA66" s="102">
        <f>'SO 02.5 - Most v km 109,6...'!F36</f>
        <v>0</v>
      </c>
      <c r="BB66" s="102">
        <f>'SO 02.5 - Most v km 109,6...'!F37</f>
        <v>0</v>
      </c>
      <c r="BC66" s="102">
        <f>'SO 02.5 - Most v km 109,6...'!F38</f>
        <v>0</v>
      </c>
      <c r="BD66" s="104">
        <f>'SO 02.5 - Most v km 109,6...'!F39</f>
        <v>0</v>
      </c>
      <c r="BT66" s="105" t="s">
        <v>80</v>
      </c>
      <c r="BV66" s="105" t="s">
        <v>73</v>
      </c>
      <c r="BW66" s="105" t="s">
        <v>115</v>
      </c>
      <c r="BX66" s="105" t="s">
        <v>100</v>
      </c>
      <c r="CL66" s="105" t="s">
        <v>19</v>
      </c>
    </row>
    <row r="67" spans="1:91" s="7" customFormat="1" ht="16.5" customHeight="1">
      <c r="A67" s="98" t="s">
        <v>81</v>
      </c>
      <c r="B67" s="88"/>
      <c r="C67" s="89"/>
      <c r="D67" s="363" t="s">
        <v>116</v>
      </c>
      <c r="E67" s="363"/>
      <c r="F67" s="363"/>
      <c r="G67" s="363"/>
      <c r="H67" s="363"/>
      <c r="I67" s="90"/>
      <c r="J67" s="363" t="s">
        <v>117</v>
      </c>
      <c r="K67" s="363"/>
      <c r="L67" s="363"/>
      <c r="M67" s="363"/>
      <c r="N67" s="363"/>
      <c r="O67" s="363"/>
      <c r="P67" s="363"/>
      <c r="Q67" s="363"/>
      <c r="R67" s="363"/>
      <c r="S67" s="363"/>
      <c r="T67" s="363"/>
      <c r="U67" s="363"/>
      <c r="V67" s="363"/>
      <c r="W67" s="363"/>
      <c r="X67" s="363"/>
      <c r="Y67" s="363"/>
      <c r="Z67" s="363"/>
      <c r="AA67" s="363"/>
      <c r="AB67" s="363"/>
      <c r="AC67" s="363"/>
      <c r="AD67" s="363"/>
      <c r="AE67" s="363"/>
      <c r="AF67" s="363"/>
      <c r="AG67" s="397">
        <f>'SO 03 - VRN + VON'!J30</f>
        <v>0</v>
      </c>
      <c r="AH67" s="392"/>
      <c r="AI67" s="392"/>
      <c r="AJ67" s="392"/>
      <c r="AK67" s="392"/>
      <c r="AL67" s="392"/>
      <c r="AM67" s="392"/>
      <c r="AN67" s="397">
        <f t="shared" si="0"/>
        <v>0</v>
      </c>
      <c r="AO67" s="392"/>
      <c r="AP67" s="392"/>
      <c r="AQ67" s="91" t="s">
        <v>77</v>
      </c>
      <c r="AR67" s="92"/>
      <c r="AS67" s="106">
        <v>0</v>
      </c>
      <c r="AT67" s="107">
        <f t="shared" si="1"/>
        <v>0</v>
      </c>
      <c r="AU67" s="108">
        <f>'SO 03 - VRN + VON'!P86</f>
        <v>0</v>
      </c>
      <c r="AV67" s="107">
        <f>'SO 03 - VRN + VON'!J33</f>
        <v>0</v>
      </c>
      <c r="AW67" s="107">
        <f>'SO 03 - VRN + VON'!J34</f>
        <v>0</v>
      </c>
      <c r="AX67" s="107">
        <f>'SO 03 - VRN + VON'!J35</f>
        <v>0</v>
      </c>
      <c r="AY67" s="107">
        <f>'SO 03 - VRN + VON'!J36</f>
        <v>0</v>
      </c>
      <c r="AZ67" s="107">
        <f>'SO 03 - VRN + VON'!F33</f>
        <v>0</v>
      </c>
      <c r="BA67" s="107">
        <f>'SO 03 - VRN + VON'!F34</f>
        <v>0</v>
      </c>
      <c r="BB67" s="107">
        <f>'SO 03 - VRN + VON'!F35</f>
        <v>0</v>
      </c>
      <c r="BC67" s="107">
        <f>'SO 03 - VRN + VON'!F36</f>
        <v>0</v>
      </c>
      <c r="BD67" s="109">
        <f>'SO 03 - VRN + VON'!F37</f>
        <v>0</v>
      </c>
      <c r="BT67" s="97" t="s">
        <v>78</v>
      </c>
      <c r="BV67" s="97" t="s">
        <v>73</v>
      </c>
      <c r="BW67" s="97" t="s">
        <v>118</v>
      </c>
      <c r="BX67" s="97" t="s">
        <v>5</v>
      </c>
      <c r="CL67" s="97" t="s">
        <v>19</v>
      </c>
      <c r="CM67" s="97" t="s">
        <v>80</v>
      </c>
    </row>
    <row r="68" spans="1:91" s="2" customFormat="1" ht="30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41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  <row r="69" spans="1:9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41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</row>
  </sheetData>
  <sheetProtection algorithmName="SHA-512" hashValue="cmCSFefQIUipFifL5d4aTzkzA5nG6DFFhIhAiohZxJLk4HRnUXr6OmvHtefdTiaXkEzqbKs8Q5c4fRu2OQEWyA==" saltValue="vEoNZiI+8WnG04PJ3SHs5J9rGaJ4HQnzcyfI5rOqe/ZnGKKSN6WBKeT9iSt5SA7GMBao3c4kjnYY2qy0Tzl6/g==" spinCount="100000" sheet="1" objects="1" scenarios="1" formatColumns="0" formatRows="0"/>
  <mergeCells count="90">
    <mergeCell ref="AN67:AP67"/>
    <mergeCell ref="AG67:AM67"/>
    <mergeCell ref="AN54:AP54"/>
    <mergeCell ref="AS49:AT51"/>
    <mergeCell ref="AN65:AP65"/>
    <mergeCell ref="AG65:AM65"/>
    <mergeCell ref="AN66:AP66"/>
    <mergeCell ref="AG66:AM66"/>
    <mergeCell ref="AR2:BE2"/>
    <mergeCell ref="AG62:AM62"/>
    <mergeCell ref="AG63:AM63"/>
    <mergeCell ref="AG60:AM60"/>
    <mergeCell ref="AG61:AM61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3:AP6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6:I66"/>
    <mergeCell ref="K66:AF66"/>
    <mergeCell ref="D67:H67"/>
    <mergeCell ref="J67:AF67"/>
    <mergeCell ref="AG54:AM54"/>
    <mergeCell ref="AG64:AM64"/>
    <mergeCell ref="K64:AF64"/>
    <mergeCell ref="K59:AF59"/>
    <mergeCell ref="K57:AF57"/>
    <mergeCell ref="L45:AO45"/>
    <mergeCell ref="E65:I65"/>
    <mergeCell ref="K65:AF65"/>
    <mergeCell ref="AN64:AP64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K62:AF62"/>
    <mergeCell ref="K58:AF58"/>
    <mergeCell ref="K63:AF63"/>
    <mergeCell ref="K60:AF60"/>
    <mergeCell ref="K56:AF56"/>
    <mergeCell ref="E64:I64"/>
    <mergeCell ref="E57:I57"/>
    <mergeCell ref="E62:I62"/>
    <mergeCell ref="E58:I58"/>
    <mergeCell ref="E59:I59"/>
    <mergeCell ref="E63:I63"/>
    <mergeCell ref="C52:G52"/>
    <mergeCell ref="D61:H61"/>
    <mergeCell ref="D55:H55"/>
    <mergeCell ref="E60:I60"/>
    <mergeCell ref="E56:I56"/>
    <mergeCell ref="I52:AF52"/>
    <mergeCell ref="J61:AF61"/>
    <mergeCell ref="J55:AF55"/>
  </mergeCells>
  <hyperlinks>
    <hyperlink ref="A56" location="'SO 01.1 - Most v km 107,9...'!C2" display="/"/>
    <hyperlink ref="A57" location="'SO 01.2 - Most v km 107,9...'!C2" display="/"/>
    <hyperlink ref="A58" location="'SO 01.3 - Most v km 107,9...'!C2" display="/"/>
    <hyperlink ref="A59" location="'SO 01.4 - Most v km 107,9...'!C2" display="/"/>
    <hyperlink ref="A60" location="'SO 01.5 - Most v km 107,9...'!C2" display="/"/>
    <hyperlink ref="A62" location="'SO 02.1 - Most v km 109,6...'!C2" display="/"/>
    <hyperlink ref="A63" location="'SO 02.2 - Most v km 109,6...'!C2" display="/"/>
    <hyperlink ref="A64" location="'SO 02.3 - Most v km 109,6...'!C2" display="/"/>
    <hyperlink ref="A65" location="'SO 02.4 - Most v km 109,6...'!C2" display="/"/>
    <hyperlink ref="A66" location="'SO 02.5 - Most v km 109,6...'!C2" display="/"/>
    <hyperlink ref="A67" location="'SO 03 - VRN +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1914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2201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ROUND((SUM(BE91:BE111)),  2)</f>
        <v>0</v>
      </c>
      <c r="G35" s="36"/>
      <c r="H35" s="36"/>
      <c r="I35" s="126">
        <v>0.21</v>
      </c>
      <c r="J35" s="125">
        <f>ROUND(((SUM(BE91:BE111))*I35),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ROUND((SUM(BF91:BF111)),  2)</f>
        <v>0</v>
      </c>
      <c r="G36" s="36"/>
      <c r="H36" s="36"/>
      <c r="I36" s="126">
        <v>0.15</v>
      </c>
      <c r="J36" s="125">
        <f>ROUND(((SUM(BF91:BF111))*I36),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ROUND((SUM(BG91:BG111)),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ROUND((SUM(BH91:BH111)),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ROUND((SUM(BI91:BI111)),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1914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02.4 - Most v km 109,622 - ochrana a úprava mimodrážních sdělovacích kabelů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576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577</v>
      </c>
      <c r="E66" s="150"/>
      <c r="F66" s="150"/>
      <c r="G66" s="150"/>
      <c r="H66" s="150"/>
      <c r="I66" s="150"/>
      <c r="J66" s="151">
        <f>J96</f>
        <v>0</v>
      </c>
      <c r="K66" s="99"/>
      <c r="L66" s="152"/>
    </row>
    <row r="67" spans="1:31" s="9" customFormat="1" ht="24.95" customHeight="1">
      <c r="B67" s="142"/>
      <c r="C67" s="143"/>
      <c r="D67" s="144" t="s">
        <v>1703</v>
      </c>
      <c r="E67" s="145"/>
      <c r="F67" s="145"/>
      <c r="G67" s="145"/>
      <c r="H67" s="145"/>
      <c r="I67" s="145"/>
      <c r="J67" s="146">
        <f>J99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2076</v>
      </c>
      <c r="E68" s="150"/>
      <c r="F68" s="150"/>
      <c r="G68" s="150"/>
      <c r="H68" s="150"/>
      <c r="I68" s="150"/>
      <c r="J68" s="151">
        <f>J100</f>
        <v>0</v>
      </c>
      <c r="K68" s="99"/>
      <c r="L68" s="152"/>
    </row>
    <row r="69" spans="1:31" s="9" customFormat="1" ht="24.95" customHeight="1">
      <c r="B69" s="142"/>
      <c r="C69" s="143"/>
      <c r="D69" s="144" t="s">
        <v>130</v>
      </c>
      <c r="E69" s="145"/>
      <c r="F69" s="145"/>
      <c r="G69" s="145"/>
      <c r="H69" s="145"/>
      <c r="I69" s="145"/>
      <c r="J69" s="146">
        <f>J105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131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6.25" customHeight="1">
      <c r="A79" s="36"/>
      <c r="B79" s="37"/>
      <c r="C79" s="38"/>
      <c r="D79" s="38"/>
      <c r="E79" s="412" t="str">
        <f>E7</f>
        <v>Oprava mostu v km 107,986 v úseku Valašské Meziříčí - Frýdek - Místek</v>
      </c>
      <c r="F79" s="413"/>
      <c r="G79" s="413"/>
      <c r="H79" s="41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120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12" t="s">
        <v>1914</v>
      </c>
      <c r="F81" s="414"/>
      <c r="G81" s="414"/>
      <c r="H81" s="41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122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30" customHeight="1">
      <c r="A83" s="36"/>
      <c r="B83" s="37"/>
      <c r="C83" s="38"/>
      <c r="D83" s="38"/>
      <c r="E83" s="366" t="str">
        <f>E11</f>
        <v>SO 02.4 - Most v km 109,622 - ochrana a úprava mimodrážních sdělovacích kabelů</v>
      </c>
      <c r="F83" s="414"/>
      <c r="G83" s="414"/>
      <c r="H83" s="414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>Správa železnic s.o. OŘ Ostrava</v>
      </c>
      <c r="G87" s="38"/>
      <c r="H87" s="38"/>
      <c r="I87" s="31" t="s">
        <v>32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34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56</v>
      </c>
      <c r="E90" s="156" t="s">
        <v>52</v>
      </c>
      <c r="F90" s="156" t="s">
        <v>53</v>
      </c>
      <c r="G90" s="156" t="s">
        <v>133</v>
      </c>
      <c r="H90" s="156" t="s">
        <v>134</v>
      </c>
      <c r="I90" s="156" t="s">
        <v>135</v>
      </c>
      <c r="J90" s="156" t="s">
        <v>126</v>
      </c>
      <c r="K90" s="157" t="s">
        <v>136</v>
      </c>
      <c r="L90" s="158"/>
      <c r="M90" s="70" t="s">
        <v>19</v>
      </c>
      <c r="N90" s="71" t="s">
        <v>41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P92+P99+P105</f>
        <v>0</v>
      </c>
      <c r="Q91" s="74"/>
      <c r="R91" s="161">
        <f>R92+R99+R105</f>
        <v>23.22</v>
      </c>
      <c r="S91" s="74"/>
      <c r="T91" s="162">
        <f>T92+T99+T105</f>
        <v>31.95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70</v>
      </c>
      <c r="AU91" s="19" t="s">
        <v>127</v>
      </c>
      <c r="BK91" s="163">
        <f>BK92+BK99+BK105</f>
        <v>0</v>
      </c>
    </row>
    <row r="92" spans="1:65" s="12" customFormat="1" ht="25.9" customHeight="1">
      <c r="B92" s="164"/>
      <c r="C92" s="165"/>
      <c r="D92" s="166" t="s">
        <v>70</v>
      </c>
      <c r="E92" s="167" t="s">
        <v>144</v>
      </c>
      <c r="F92" s="167" t="s">
        <v>145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P93+P96</f>
        <v>0</v>
      </c>
      <c r="Q92" s="172"/>
      <c r="R92" s="173">
        <f>R93+R96</f>
        <v>9.7200000000000006</v>
      </c>
      <c r="S92" s="172"/>
      <c r="T92" s="174">
        <f>T93+T96</f>
        <v>31.95</v>
      </c>
      <c r="AR92" s="175" t="s">
        <v>78</v>
      </c>
      <c r="AT92" s="176" t="s">
        <v>70</v>
      </c>
      <c r="AU92" s="176" t="s">
        <v>71</v>
      </c>
      <c r="AY92" s="175" t="s">
        <v>146</v>
      </c>
      <c r="BK92" s="177">
        <f>BK93+BK96</f>
        <v>0</v>
      </c>
    </row>
    <row r="93" spans="1:65" s="12" customFormat="1" ht="22.9" customHeight="1">
      <c r="B93" s="164"/>
      <c r="C93" s="165"/>
      <c r="D93" s="166" t="s">
        <v>70</v>
      </c>
      <c r="E93" s="178" t="s">
        <v>78</v>
      </c>
      <c r="F93" s="178" t="s">
        <v>589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SUM(P94:P95)</f>
        <v>0</v>
      </c>
      <c r="Q93" s="172"/>
      <c r="R93" s="173">
        <f>SUM(R94:R95)</f>
        <v>0</v>
      </c>
      <c r="S93" s="172"/>
      <c r="T93" s="174">
        <f>SUM(T94:T95)</f>
        <v>31.95</v>
      </c>
      <c r="AR93" s="175" t="s">
        <v>78</v>
      </c>
      <c r="AT93" s="176" t="s">
        <v>70</v>
      </c>
      <c r="AU93" s="176" t="s">
        <v>78</v>
      </c>
      <c r="AY93" s="175" t="s">
        <v>146</v>
      </c>
      <c r="BK93" s="177">
        <f>SUM(BK94:BK95)</f>
        <v>0</v>
      </c>
    </row>
    <row r="94" spans="1:65" s="2" customFormat="1" ht="16.5" customHeight="1">
      <c r="A94" s="36"/>
      <c r="B94" s="37"/>
      <c r="C94" s="180" t="s">
        <v>78</v>
      </c>
      <c r="D94" s="180" t="s">
        <v>149</v>
      </c>
      <c r="E94" s="181" t="s">
        <v>2077</v>
      </c>
      <c r="F94" s="182" t="s">
        <v>2078</v>
      </c>
      <c r="G94" s="183" t="s">
        <v>152</v>
      </c>
      <c r="H94" s="184">
        <v>90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42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0.35499999999999998</v>
      </c>
      <c r="T94" s="190">
        <f>S94*H94</f>
        <v>31.95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80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78</v>
      </c>
      <c r="BK94" s="192">
        <f>ROUND(I94*H94,2)</f>
        <v>0</v>
      </c>
      <c r="BL94" s="19" t="s">
        <v>154</v>
      </c>
      <c r="BM94" s="191" t="s">
        <v>2202</v>
      </c>
    </row>
    <row r="95" spans="1:65" s="2" customFormat="1" ht="29.25">
      <c r="A95" s="36"/>
      <c r="B95" s="37"/>
      <c r="C95" s="38"/>
      <c r="D95" s="193" t="s">
        <v>156</v>
      </c>
      <c r="E95" s="38"/>
      <c r="F95" s="194" t="s">
        <v>2080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80</v>
      </c>
    </row>
    <row r="96" spans="1:65" s="12" customFormat="1" ht="22.9" customHeight="1">
      <c r="B96" s="164"/>
      <c r="C96" s="165"/>
      <c r="D96" s="166" t="s">
        <v>70</v>
      </c>
      <c r="E96" s="178" t="s">
        <v>80</v>
      </c>
      <c r="F96" s="178" t="s">
        <v>718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SUM(P97:P98)</f>
        <v>0</v>
      </c>
      <c r="Q96" s="172"/>
      <c r="R96" s="173">
        <f>SUM(R97:R98)</f>
        <v>9.7200000000000006</v>
      </c>
      <c r="S96" s="172"/>
      <c r="T96" s="174">
        <f>SUM(T97:T98)</f>
        <v>0</v>
      </c>
      <c r="AR96" s="175" t="s">
        <v>78</v>
      </c>
      <c r="AT96" s="176" t="s">
        <v>70</v>
      </c>
      <c r="AU96" s="176" t="s">
        <v>78</v>
      </c>
      <c r="AY96" s="175" t="s">
        <v>146</v>
      </c>
      <c r="BK96" s="177">
        <f>SUM(BK97:BK98)</f>
        <v>0</v>
      </c>
    </row>
    <row r="97" spans="1:65" s="2" customFormat="1" ht="24.2" customHeight="1">
      <c r="A97" s="36"/>
      <c r="B97" s="37"/>
      <c r="C97" s="180" t="s">
        <v>80</v>
      </c>
      <c r="D97" s="180" t="s">
        <v>149</v>
      </c>
      <c r="E97" s="181" t="s">
        <v>2112</v>
      </c>
      <c r="F97" s="182" t="s">
        <v>2113</v>
      </c>
      <c r="G97" s="183" t="s">
        <v>152</v>
      </c>
      <c r="H97" s="184">
        <v>90</v>
      </c>
      <c r="I97" s="185"/>
      <c r="J97" s="186">
        <f>ROUND(I97*H97,2)</f>
        <v>0</v>
      </c>
      <c r="K97" s="182" t="s">
        <v>19</v>
      </c>
      <c r="L97" s="41"/>
      <c r="M97" s="187" t="s">
        <v>19</v>
      </c>
      <c r="N97" s="188" t="s">
        <v>42</v>
      </c>
      <c r="O97" s="66"/>
      <c r="P97" s="189">
        <f>O97*H97</f>
        <v>0</v>
      </c>
      <c r="Q97" s="189">
        <v>0.108</v>
      </c>
      <c r="R97" s="189">
        <f>Q97*H97</f>
        <v>9.7200000000000006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154</v>
      </c>
      <c r="AT97" s="191" t="s">
        <v>149</v>
      </c>
      <c r="AU97" s="191" t="s">
        <v>80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78</v>
      </c>
      <c r="BK97" s="192">
        <f>ROUND(I97*H97,2)</f>
        <v>0</v>
      </c>
      <c r="BL97" s="19" t="s">
        <v>154</v>
      </c>
      <c r="BM97" s="191" t="s">
        <v>2203</v>
      </c>
    </row>
    <row r="98" spans="1:65" s="2" customFormat="1" ht="19.5">
      <c r="A98" s="36"/>
      <c r="B98" s="37"/>
      <c r="C98" s="38"/>
      <c r="D98" s="193" t="s">
        <v>156</v>
      </c>
      <c r="E98" s="38"/>
      <c r="F98" s="194" t="s">
        <v>2115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80</v>
      </c>
    </row>
    <row r="99" spans="1:65" s="12" customFormat="1" ht="25.9" customHeight="1">
      <c r="B99" s="164"/>
      <c r="C99" s="165"/>
      <c r="D99" s="166" t="s">
        <v>70</v>
      </c>
      <c r="E99" s="167" t="s">
        <v>170</v>
      </c>
      <c r="F99" s="167" t="s">
        <v>1706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</f>
        <v>0</v>
      </c>
      <c r="Q99" s="172"/>
      <c r="R99" s="173">
        <f>R100</f>
        <v>13.5</v>
      </c>
      <c r="S99" s="172"/>
      <c r="T99" s="174">
        <f>T100</f>
        <v>0</v>
      </c>
      <c r="AR99" s="175" t="s">
        <v>169</v>
      </c>
      <c r="AT99" s="176" t="s">
        <v>70</v>
      </c>
      <c r="AU99" s="176" t="s">
        <v>71</v>
      </c>
      <c r="AY99" s="175" t="s">
        <v>146</v>
      </c>
      <c r="BK99" s="177">
        <f>BK100</f>
        <v>0</v>
      </c>
    </row>
    <row r="100" spans="1:65" s="12" customFormat="1" ht="22.9" customHeight="1">
      <c r="B100" s="164"/>
      <c r="C100" s="165"/>
      <c r="D100" s="166" t="s">
        <v>70</v>
      </c>
      <c r="E100" s="178" t="s">
        <v>2116</v>
      </c>
      <c r="F100" s="178" t="s">
        <v>2117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SUM(P101:P104)</f>
        <v>0</v>
      </c>
      <c r="Q100" s="172"/>
      <c r="R100" s="173">
        <f>SUM(R101:R104)</f>
        <v>13.5</v>
      </c>
      <c r="S100" s="172"/>
      <c r="T100" s="174">
        <f>SUM(T101:T104)</f>
        <v>0</v>
      </c>
      <c r="AR100" s="175" t="s">
        <v>169</v>
      </c>
      <c r="AT100" s="176" t="s">
        <v>70</v>
      </c>
      <c r="AU100" s="176" t="s">
        <v>78</v>
      </c>
      <c r="AY100" s="175" t="s">
        <v>146</v>
      </c>
      <c r="BK100" s="177">
        <f>SUM(BK101:BK104)</f>
        <v>0</v>
      </c>
    </row>
    <row r="101" spans="1:65" s="2" customFormat="1" ht="16.5" customHeight="1">
      <c r="A101" s="36"/>
      <c r="B101" s="37"/>
      <c r="C101" s="230" t="s">
        <v>169</v>
      </c>
      <c r="D101" s="230" t="s">
        <v>170</v>
      </c>
      <c r="E101" s="231" t="s">
        <v>2118</v>
      </c>
      <c r="F101" s="232" t="s">
        <v>2119</v>
      </c>
      <c r="G101" s="233" t="s">
        <v>209</v>
      </c>
      <c r="H101" s="234">
        <v>5</v>
      </c>
      <c r="I101" s="235"/>
      <c r="J101" s="236">
        <f>ROUND(I101*H101,2)</f>
        <v>0</v>
      </c>
      <c r="K101" s="232" t="s">
        <v>19</v>
      </c>
      <c r="L101" s="237"/>
      <c r="M101" s="238" t="s">
        <v>19</v>
      </c>
      <c r="N101" s="239" t="s">
        <v>42</v>
      </c>
      <c r="O101" s="66"/>
      <c r="P101" s="189">
        <f>O101*H101</f>
        <v>0</v>
      </c>
      <c r="Q101" s="189">
        <v>2.7</v>
      </c>
      <c r="R101" s="189">
        <f>Q101*H101</f>
        <v>13.5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1517</v>
      </c>
      <c r="AT101" s="191" t="s">
        <v>170</v>
      </c>
      <c r="AU101" s="191" t="s">
        <v>80</v>
      </c>
      <c r="AY101" s="19" t="s">
        <v>146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78</v>
      </c>
      <c r="BK101" s="192">
        <f>ROUND(I101*H101,2)</f>
        <v>0</v>
      </c>
      <c r="BL101" s="19" t="s">
        <v>1517</v>
      </c>
      <c r="BM101" s="191" t="s">
        <v>2204</v>
      </c>
    </row>
    <row r="102" spans="1:65" s="2" customFormat="1" ht="11.25">
      <c r="A102" s="36"/>
      <c r="B102" s="37"/>
      <c r="C102" s="38"/>
      <c r="D102" s="193" t="s">
        <v>156</v>
      </c>
      <c r="E102" s="38"/>
      <c r="F102" s="194" t="s">
        <v>2119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156</v>
      </c>
      <c r="AU102" s="19" t="s">
        <v>80</v>
      </c>
    </row>
    <row r="103" spans="1:65" s="14" customFormat="1" ht="11.25">
      <c r="B103" s="208"/>
      <c r="C103" s="209"/>
      <c r="D103" s="193" t="s">
        <v>158</v>
      </c>
      <c r="E103" s="210" t="s">
        <v>19</v>
      </c>
      <c r="F103" s="211" t="s">
        <v>2205</v>
      </c>
      <c r="G103" s="209"/>
      <c r="H103" s="212">
        <v>5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158</v>
      </c>
      <c r="AU103" s="218" t="s">
        <v>80</v>
      </c>
      <c r="AV103" s="14" t="s">
        <v>80</v>
      </c>
      <c r="AW103" s="14" t="s">
        <v>33</v>
      </c>
      <c r="AX103" s="14" t="s">
        <v>71</v>
      </c>
      <c r="AY103" s="218" t="s">
        <v>146</v>
      </c>
    </row>
    <row r="104" spans="1:65" s="15" customFormat="1" ht="11.25">
      <c r="B104" s="219"/>
      <c r="C104" s="220"/>
      <c r="D104" s="193" t="s">
        <v>158</v>
      </c>
      <c r="E104" s="221" t="s">
        <v>19</v>
      </c>
      <c r="F104" s="222" t="s">
        <v>161</v>
      </c>
      <c r="G104" s="220"/>
      <c r="H104" s="223">
        <v>5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158</v>
      </c>
      <c r="AU104" s="229" t="s">
        <v>80</v>
      </c>
      <c r="AV104" s="15" t="s">
        <v>154</v>
      </c>
      <c r="AW104" s="15" t="s">
        <v>33</v>
      </c>
      <c r="AX104" s="15" t="s">
        <v>78</v>
      </c>
      <c r="AY104" s="229" t="s">
        <v>146</v>
      </c>
    </row>
    <row r="105" spans="1:65" s="12" customFormat="1" ht="25.9" customHeight="1">
      <c r="B105" s="164"/>
      <c r="C105" s="165"/>
      <c r="D105" s="166" t="s">
        <v>70</v>
      </c>
      <c r="E105" s="167" t="s">
        <v>441</v>
      </c>
      <c r="F105" s="167" t="s">
        <v>442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SUM(P106:P111)</f>
        <v>0</v>
      </c>
      <c r="Q105" s="172"/>
      <c r="R105" s="173">
        <f>SUM(R106:R111)</f>
        <v>0</v>
      </c>
      <c r="S105" s="172"/>
      <c r="T105" s="174">
        <f>SUM(T106:T111)</f>
        <v>0</v>
      </c>
      <c r="AR105" s="175" t="s">
        <v>154</v>
      </c>
      <c r="AT105" s="176" t="s">
        <v>70</v>
      </c>
      <c r="AU105" s="176" t="s">
        <v>71</v>
      </c>
      <c r="AY105" s="175" t="s">
        <v>146</v>
      </c>
      <c r="BK105" s="177">
        <f>SUM(BK106:BK111)</f>
        <v>0</v>
      </c>
    </row>
    <row r="106" spans="1:65" s="2" customFormat="1" ht="49.15" customHeight="1">
      <c r="A106" s="36"/>
      <c r="B106" s="37"/>
      <c r="C106" s="180" t="s">
        <v>154</v>
      </c>
      <c r="D106" s="180" t="s">
        <v>149</v>
      </c>
      <c r="E106" s="181" t="s">
        <v>1977</v>
      </c>
      <c r="F106" s="182" t="s">
        <v>1978</v>
      </c>
      <c r="G106" s="183" t="s">
        <v>173</v>
      </c>
      <c r="H106" s="184">
        <v>23.22</v>
      </c>
      <c r="I106" s="185"/>
      <c r="J106" s="186">
        <f>ROUND(I106*H106,2)</f>
        <v>0</v>
      </c>
      <c r="K106" s="182" t="s">
        <v>153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408</v>
      </c>
      <c r="AT106" s="191" t="s">
        <v>149</v>
      </c>
      <c r="AU106" s="191" t="s">
        <v>78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408</v>
      </c>
      <c r="BM106" s="191" t="s">
        <v>2206</v>
      </c>
    </row>
    <row r="107" spans="1:65" s="2" customFormat="1" ht="97.5">
      <c r="A107" s="36"/>
      <c r="B107" s="37"/>
      <c r="C107" s="38"/>
      <c r="D107" s="193" t="s">
        <v>156</v>
      </c>
      <c r="E107" s="38"/>
      <c r="F107" s="194" t="s">
        <v>1980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78</v>
      </c>
    </row>
    <row r="108" spans="1:65" s="14" customFormat="1" ht="11.25">
      <c r="B108" s="208"/>
      <c r="C108" s="209"/>
      <c r="D108" s="193" t="s">
        <v>158</v>
      </c>
      <c r="E108" s="210" t="s">
        <v>19</v>
      </c>
      <c r="F108" s="211" t="s">
        <v>2207</v>
      </c>
      <c r="G108" s="209"/>
      <c r="H108" s="212">
        <v>23.22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158</v>
      </c>
      <c r="AU108" s="218" t="s">
        <v>78</v>
      </c>
      <c r="AV108" s="14" t="s">
        <v>80</v>
      </c>
      <c r="AW108" s="14" t="s">
        <v>33</v>
      </c>
      <c r="AX108" s="14" t="s">
        <v>71</v>
      </c>
      <c r="AY108" s="218" t="s">
        <v>146</v>
      </c>
    </row>
    <row r="109" spans="1:65" s="15" customFormat="1" ht="11.25">
      <c r="B109" s="219"/>
      <c r="C109" s="220"/>
      <c r="D109" s="193" t="s">
        <v>158</v>
      </c>
      <c r="E109" s="221" t="s">
        <v>19</v>
      </c>
      <c r="F109" s="222" t="s">
        <v>161</v>
      </c>
      <c r="G109" s="220"/>
      <c r="H109" s="223">
        <v>23.22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158</v>
      </c>
      <c r="AU109" s="229" t="s">
        <v>78</v>
      </c>
      <c r="AV109" s="15" t="s">
        <v>154</v>
      </c>
      <c r="AW109" s="15" t="s">
        <v>33</v>
      </c>
      <c r="AX109" s="15" t="s">
        <v>78</v>
      </c>
      <c r="AY109" s="229" t="s">
        <v>146</v>
      </c>
    </row>
    <row r="110" spans="1:65" s="2" customFormat="1" ht="21.75" customHeight="1">
      <c r="A110" s="36"/>
      <c r="B110" s="37"/>
      <c r="C110" s="180" t="s">
        <v>147</v>
      </c>
      <c r="D110" s="180" t="s">
        <v>149</v>
      </c>
      <c r="E110" s="181" t="s">
        <v>492</v>
      </c>
      <c r="F110" s="182" t="s">
        <v>493</v>
      </c>
      <c r="G110" s="183" t="s">
        <v>173</v>
      </c>
      <c r="H110" s="184">
        <v>23.22</v>
      </c>
      <c r="I110" s="185"/>
      <c r="J110" s="186">
        <f>ROUND(I110*H110,2)</f>
        <v>0</v>
      </c>
      <c r="K110" s="182" t="s">
        <v>153</v>
      </c>
      <c r="L110" s="41"/>
      <c r="M110" s="187" t="s">
        <v>19</v>
      </c>
      <c r="N110" s="188" t="s">
        <v>42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408</v>
      </c>
      <c r="AT110" s="191" t="s">
        <v>149</v>
      </c>
      <c r="AU110" s="191" t="s">
        <v>78</v>
      </c>
      <c r="AY110" s="19" t="s">
        <v>146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78</v>
      </c>
      <c r="BK110" s="192">
        <f>ROUND(I110*H110,2)</f>
        <v>0</v>
      </c>
      <c r="BL110" s="19" t="s">
        <v>408</v>
      </c>
      <c r="BM110" s="191" t="s">
        <v>2208</v>
      </c>
    </row>
    <row r="111" spans="1:65" s="2" customFormat="1" ht="48.75">
      <c r="A111" s="36"/>
      <c r="B111" s="37"/>
      <c r="C111" s="38"/>
      <c r="D111" s="193" t="s">
        <v>156</v>
      </c>
      <c r="E111" s="38"/>
      <c r="F111" s="194" t="s">
        <v>495</v>
      </c>
      <c r="G111" s="38"/>
      <c r="H111" s="38"/>
      <c r="I111" s="195"/>
      <c r="J111" s="38"/>
      <c r="K111" s="38"/>
      <c r="L111" s="41"/>
      <c r="M111" s="258"/>
      <c r="N111" s="259"/>
      <c r="O111" s="260"/>
      <c r="P111" s="260"/>
      <c r="Q111" s="260"/>
      <c r="R111" s="260"/>
      <c r="S111" s="260"/>
      <c r="T111" s="261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156</v>
      </c>
      <c r="AU111" s="19" t="s">
        <v>78</v>
      </c>
    </row>
    <row r="112" spans="1:65" s="2" customFormat="1" ht="6.95" customHeight="1">
      <c r="A112" s="36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1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sheetProtection algorithmName="SHA-512" hashValue="JTWTaUFREf73Ofweaqd4SIiz2jI5UFNYkpCwNFZhMQnlSx0iLk4OZwIEXYMFRnZytAam/3AzbQr7WNTBFo9b5g==" saltValue="PlJbTDpUKGHYItHbsD7xTm8JZNxXD5E8pVAbpEj+jOJbMU6wThCYoexsoSISPqlfcjpCFJzTuzhOK3JTdefSfg==" spinCount="100000" sheet="1" objects="1" scenarios="1" formatColumns="0" formatRows="0" autoFilter="0"/>
  <autoFilter ref="C90:K111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1914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2209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ROUND((SUM(BE92:BE149)),  2)</f>
        <v>0</v>
      </c>
      <c r="G35" s="36"/>
      <c r="H35" s="36"/>
      <c r="I35" s="126">
        <v>0.21</v>
      </c>
      <c r="J35" s="125">
        <f>ROUND(((SUM(BE92:BE149))*I35),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ROUND((SUM(BF92:BF149)),  2)</f>
        <v>0</v>
      </c>
      <c r="G36" s="36"/>
      <c r="H36" s="36"/>
      <c r="I36" s="126">
        <v>0.15</v>
      </c>
      <c r="J36" s="125">
        <f>ROUND(((SUM(BF92:BF149))*I36),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ROUND((SUM(BG92:BG149)),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ROUND((SUM(BH92:BH149)),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ROUND((SUM(BI92:BI149)),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1914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02.5 - Most v km 109,622 - ochrana a úprava drážních zabezpečovacích kabelů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576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129</v>
      </c>
      <c r="E66" s="150"/>
      <c r="F66" s="150"/>
      <c r="G66" s="150"/>
      <c r="H66" s="150"/>
      <c r="I66" s="150"/>
      <c r="J66" s="151">
        <f>J112</f>
        <v>0</v>
      </c>
      <c r="K66" s="99"/>
      <c r="L66" s="152"/>
    </row>
    <row r="67" spans="1:31" s="9" customFormat="1" ht="24.95" customHeight="1">
      <c r="B67" s="142"/>
      <c r="C67" s="143"/>
      <c r="D67" s="144" t="s">
        <v>1703</v>
      </c>
      <c r="E67" s="145"/>
      <c r="F67" s="145"/>
      <c r="G67" s="145"/>
      <c r="H67" s="145"/>
      <c r="I67" s="145"/>
      <c r="J67" s="146">
        <f>J117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2076</v>
      </c>
      <c r="E68" s="150"/>
      <c r="F68" s="150"/>
      <c r="G68" s="150"/>
      <c r="H68" s="150"/>
      <c r="I68" s="150"/>
      <c r="J68" s="151">
        <f>J118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1704</v>
      </c>
      <c r="E69" s="150"/>
      <c r="F69" s="150"/>
      <c r="G69" s="150"/>
      <c r="H69" s="150"/>
      <c r="I69" s="150"/>
      <c r="J69" s="151">
        <f>J121</f>
        <v>0</v>
      </c>
      <c r="K69" s="99"/>
      <c r="L69" s="152"/>
    </row>
    <row r="70" spans="1:31" s="9" customFormat="1" ht="24.95" customHeight="1">
      <c r="B70" s="142"/>
      <c r="C70" s="143"/>
      <c r="D70" s="144" t="s">
        <v>130</v>
      </c>
      <c r="E70" s="145"/>
      <c r="F70" s="145"/>
      <c r="G70" s="145"/>
      <c r="H70" s="145"/>
      <c r="I70" s="145"/>
      <c r="J70" s="146">
        <f>J124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131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6.25" customHeight="1">
      <c r="A80" s="36"/>
      <c r="B80" s="37"/>
      <c r="C80" s="38"/>
      <c r="D80" s="38"/>
      <c r="E80" s="412" t="str">
        <f>E7</f>
        <v>Oprava mostu v km 107,986 v úseku Valašské Meziříčí - Frýdek - Místek</v>
      </c>
      <c r="F80" s="413"/>
      <c r="G80" s="413"/>
      <c r="H80" s="413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120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12" t="s">
        <v>1914</v>
      </c>
      <c r="F82" s="414"/>
      <c r="G82" s="414"/>
      <c r="H82" s="414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122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30" customHeight="1">
      <c r="A84" s="36"/>
      <c r="B84" s="37"/>
      <c r="C84" s="38"/>
      <c r="D84" s="38"/>
      <c r="E84" s="366" t="str">
        <f>E11</f>
        <v>SO 02.5 - Most v km 109,622 - ochrana a úprava drážních zabezpečovacích kabelů</v>
      </c>
      <c r="F84" s="414"/>
      <c r="G84" s="414"/>
      <c r="H84" s="414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>Správa železnic s.o. OŘ Ostrava</v>
      </c>
      <c r="G88" s="38"/>
      <c r="H88" s="38"/>
      <c r="I88" s="31" t="s">
        <v>32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30</v>
      </c>
      <c r="D89" s="38"/>
      <c r="E89" s="38"/>
      <c r="F89" s="29" t="str">
        <f>IF(E20="","",E20)</f>
        <v>Vyplň údaj</v>
      </c>
      <c r="G89" s="38"/>
      <c r="H89" s="38"/>
      <c r="I89" s="31" t="s">
        <v>34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132</v>
      </c>
      <c r="D91" s="156" t="s">
        <v>56</v>
      </c>
      <c r="E91" s="156" t="s">
        <v>52</v>
      </c>
      <c r="F91" s="156" t="s">
        <v>53</v>
      </c>
      <c r="G91" s="156" t="s">
        <v>133</v>
      </c>
      <c r="H91" s="156" t="s">
        <v>134</v>
      </c>
      <c r="I91" s="156" t="s">
        <v>135</v>
      </c>
      <c r="J91" s="156" t="s">
        <v>126</v>
      </c>
      <c r="K91" s="157" t="s">
        <v>136</v>
      </c>
      <c r="L91" s="158"/>
      <c r="M91" s="70" t="s">
        <v>19</v>
      </c>
      <c r="N91" s="71" t="s">
        <v>41</v>
      </c>
      <c r="O91" s="71" t="s">
        <v>137</v>
      </c>
      <c r="P91" s="71" t="s">
        <v>138</v>
      </c>
      <c r="Q91" s="71" t="s">
        <v>139</v>
      </c>
      <c r="R91" s="71" t="s">
        <v>140</v>
      </c>
      <c r="S91" s="71" t="s">
        <v>141</v>
      </c>
      <c r="T91" s="72" t="s">
        <v>142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143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P93+P117+P124</f>
        <v>0</v>
      </c>
      <c r="Q92" s="74"/>
      <c r="R92" s="161">
        <f>R93+R117+R124</f>
        <v>6.7200000000000003E-3</v>
      </c>
      <c r="S92" s="74"/>
      <c r="T92" s="162">
        <f>T93+T117+T124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70</v>
      </c>
      <c r="AU92" s="19" t="s">
        <v>127</v>
      </c>
      <c r="BK92" s="163">
        <f>BK93+BK117+BK124</f>
        <v>0</v>
      </c>
    </row>
    <row r="93" spans="1:65" s="12" customFormat="1" ht="25.9" customHeight="1">
      <c r="B93" s="164"/>
      <c r="C93" s="165"/>
      <c r="D93" s="166" t="s">
        <v>70</v>
      </c>
      <c r="E93" s="167" t="s">
        <v>144</v>
      </c>
      <c r="F93" s="167" t="s">
        <v>145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P94+P112</f>
        <v>0</v>
      </c>
      <c r="Q93" s="172"/>
      <c r="R93" s="173">
        <f>R94+R112</f>
        <v>6.7200000000000003E-3</v>
      </c>
      <c r="S93" s="172"/>
      <c r="T93" s="174">
        <f>T94+T112</f>
        <v>0</v>
      </c>
      <c r="AR93" s="175" t="s">
        <v>78</v>
      </c>
      <c r="AT93" s="176" t="s">
        <v>70</v>
      </c>
      <c r="AU93" s="176" t="s">
        <v>71</v>
      </c>
      <c r="AY93" s="175" t="s">
        <v>146</v>
      </c>
      <c r="BK93" s="177">
        <f>BK94+BK112</f>
        <v>0</v>
      </c>
    </row>
    <row r="94" spans="1:65" s="12" customFormat="1" ht="22.9" customHeight="1">
      <c r="B94" s="164"/>
      <c r="C94" s="165"/>
      <c r="D94" s="166" t="s">
        <v>70</v>
      </c>
      <c r="E94" s="178" t="s">
        <v>78</v>
      </c>
      <c r="F94" s="178" t="s">
        <v>589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SUM(P95:P111)</f>
        <v>0</v>
      </c>
      <c r="Q94" s="172"/>
      <c r="R94" s="173">
        <f>SUM(R95:R111)</f>
        <v>6.7200000000000003E-3</v>
      </c>
      <c r="S94" s="172"/>
      <c r="T94" s="174">
        <f>SUM(T95:T111)</f>
        <v>0</v>
      </c>
      <c r="AR94" s="175" t="s">
        <v>78</v>
      </c>
      <c r="AT94" s="176" t="s">
        <v>70</v>
      </c>
      <c r="AU94" s="176" t="s">
        <v>78</v>
      </c>
      <c r="AY94" s="175" t="s">
        <v>146</v>
      </c>
      <c r="BK94" s="177">
        <f>SUM(BK95:BK111)</f>
        <v>0</v>
      </c>
    </row>
    <row r="95" spans="1:65" s="2" customFormat="1" ht="33" customHeight="1">
      <c r="A95" s="36"/>
      <c r="B95" s="37"/>
      <c r="C95" s="180" t="s">
        <v>78</v>
      </c>
      <c r="D95" s="180" t="s">
        <v>149</v>
      </c>
      <c r="E95" s="181" t="s">
        <v>2086</v>
      </c>
      <c r="F95" s="182" t="s">
        <v>2087</v>
      </c>
      <c r="G95" s="183" t="s">
        <v>164</v>
      </c>
      <c r="H95" s="184">
        <v>12.5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42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2088</v>
      </c>
      <c r="AT95" s="191" t="s">
        <v>149</v>
      </c>
      <c r="AU95" s="191" t="s">
        <v>80</v>
      </c>
      <c r="AY95" s="19" t="s">
        <v>146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78</v>
      </c>
      <c r="BK95" s="192">
        <f>ROUND(I95*H95,2)</f>
        <v>0</v>
      </c>
      <c r="BL95" s="19" t="s">
        <v>2088</v>
      </c>
      <c r="BM95" s="191" t="s">
        <v>2210</v>
      </c>
    </row>
    <row r="96" spans="1:65" s="2" customFormat="1" ht="29.25">
      <c r="A96" s="36"/>
      <c r="B96" s="37"/>
      <c r="C96" s="38"/>
      <c r="D96" s="193" t="s">
        <v>156</v>
      </c>
      <c r="E96" s="38"/>
      <c r="F96" s="194" t="s">
        <v>2090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156</v>
      </c>
      <c r="AU96" s="19" t="s">
        <v>80</v>
      </c>
    </row>
    <row r="97" spans="1:65" s="14" customFormat="1" ht="11.25">
      <c r="B97" s="208"/>
      <c r="C97" s="209"/>
      <c r="D97" s="193" t="s">
        <v>158</v>
      </c>
      <c r="E97" s="210" t="s">
        <v>19</v>
      </c>
      <c r="F97" s="211" t="s">
        <v>2211</v>
      </c>
      <c r="G97" s="209"/>
      <c r="H97" s="212">
        <v>12.5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158</v>
      </c>
      <c r="AU97" s="218" t="s">
        <v>80</v>
      </c>
      <c r="AV97" s="14" t="s">
        <v>80</v>
      </c>
      <c r="AW97" s="14" t="s">
        <v>33</v>
      </c>
      <c r="AX97" s="14" t="s">
        <v>78</v>
      </c>
      <c r="AY97" s="218" t="s">
        <v>146</v>
      </c>
    </row>
    <row r="98" spans="1:65" s="2" customFormat="1" ht="21.75" customHeight="1">
      <c r="A98" s="36"/>
      <c r="B98" s="37"/>
      <c r="C98" s="180" t="s">
        <v>80</v>
      </c>
      <c r="D98" s="180" t="s">
        <v>149</v>
      </c>
      <c r="E98" s="181" t="s">
        <v>2212</v>
      </c>
      <c r="F98" s="182" t="s">
        <v>2213</v>
      </c>
      <c r="G98" s="183" t="s">
        <v>152</v>
      </c>
      <c r="H98" s="184">
        <v>8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42</v>
      </c>
      <c r="O98" s="66"/>
      <c r="P98" s="189">
        <f>O98*H98</f>
        <v>0</v>
      </c>
      <c r="Q98" s="189">
        <v>8.4000000000000003E-4</v>
      </c>
      <c r="R98" s="189">
        <f>Q98*H98</f>
        <v>6.7200000000000003E-3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154</v>
      </c>
      <c r="AT98" s="191" t="s">
        <v>149</v>
      </c>
      <c r="AU98" s="191" t="s">
        <v>80</v>
      </c>
      <c r="AY98" s="19" t="s">
        <v>146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78</v>
      </c>
      <c r="BK98" s="192">
        <f>ROUND(I98*H98,2)</f>
        <v>0</v>
      </c>
      <c r="BL98" s="19" t="s">
        <v>154</v>
      </c>
      <c r="BM98" s="191" t="s">
        <v>2214</v>
      </c>
    </row>
    <row r="99" spans="1:65" s="2" customFormat="1" ht="19.5">
      <c r="A99" s="36"/>
      <c r="B99" s="37"/>
      <c r="C99" s="38"/>
      <c r="D99" s="193" t="s">
        <v>156</v>
      </c>
      <c r="E99" s="38"/>
      <c r="F99" s="194" t="s">
        <v>2215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156</v>
      </c>
      <c r="AU99" s="19" t="s">
        <v>80</v>
      </c>
    </row>
    <row r="100" spans="1:65" s="14" customFormat="1" ht="11.25">
      <c r="B100" s="208"/>
      <c r="C100" s="209"/>
      <c r="D100" s="193" t="s">
        <v>158</v>
      </c>
      <c r="E100" s="210" t="s">
        <v>19</v>
      </c>
      <c r="F100" s="211" t="s">
        <v>2216</v>
      </c>
      <c r="G100" s="209"/>
      <c r="H100" s="212">
        <v>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158</v>
      </c>
      <c r="AU100" s="218" t="s">
        <v>80</v>
      </c>
      <c r="AV100" s="14" t="s">
        <v>80</v>
      </c>
      <c r="AW100" s="14" t="s">
        <v>33</v>
      </c>
      <c r="AX100" s="14" t="s">
        <v>71</v>
      </c>
      <c r="AY100" s="218" t="s">
        <v>146</v>
      </c>
    </row>
    <row r="101" spans="1:65" s="15" customFormat="1" ht="11.25">
      <c r="B101" s="219"/>
      <c r="C101" s="220"/>
      <c r="D101" s="193" t="s">
        <v>158</v>
      </c>
      <c r="E101" s="221" t="s">
        <v>19</v>
      </c>
      <c r="F101" s="222" t="s">
        <v>161</v>
      </c>
      <c r="G101" s="220"/>
      <c r="H101" s="223">
        <v>8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158</v>
      </c>
      <c r="AU101" s="229" t="s">
        <v>80</v>
      </c>
      <c r="AV101" s="15" t="s">
        <v>154</v>
      </c>
      <c r="AW101" s="15" t="s">
        <v>33</v>
      </c>
      <c r="AX101" s="15" t="s">
        <v>78</v>
      </c>
      <c r="AY101" s="229" t="s">
        <v>146</v>
      </c>
    </row>
    <row r="102" spans="1:65" s="2" customFormat="1" ht="24.2" customHeight="1">
      <c r="A102" s="36"/>
      <c r="B102" s="37"/>
      <c r="C102" s="180" t="s">
        <v>169</v>
      </c>
      <c r="D102" s="180" t="s">
        <v>149</v>
      </c>
      <c r="E102" s="181" t="s">
        <v>2217</v>
      </c>
      <c r="F102" s="182" t="s">
        <v>2218</v>
      </c>
      <c r="G102" s="183" t="s">
        <v>152</v>
      </c>
      <c r="H102" s="184">
        <v>8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42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154</v>
      </c>
      <c r="AT102" s="191" t="s">
        <v>149</v>
      </c>
      <c r="AU102" s="191" t="s">
        <v>80</v>
      </c>
      <c r="AY102" s="19" t="s">
        <v>146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78</v>
      </c>
      <c r="BK102" s="192">
        <f>ROUND(I102*H102,2)</f>
        <v>0</v>
      </c>
      <c r="BL102" s="19" t="s">
        <v>154</v>
      </c>
      <c r="BM102" s="191" t="s">
        <v>2219</v>
      </c>
    </row>
    <row r="103" spans="1:65" s="2" customFormat="1" ht="29.25">
      <c r="A103" s="36"/>
      <c r="B103" s="37"/>
      <c r="C103" s="38"/>
      <c r="D103" s="193" t="s">
        <v>156</v>
      </c>
      <c r="E103" s="38"/>
      <c r="F103" s="194" t="s">
        <v>2220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156</v>
      </c>
      <c r="AU103" s="19" t="s">
        <v>80</v>
      </c>
    </row>
    <row r="104" spans="1:65" s="2" customFormat="1" ht="37.9" customHeight="1">
      <c r="A104" s="36"/>
      <c r="B104" s="37"/>
      <c r="C104" s="180" t="s">
        <v>154</v>
      </c>
      <c r="D104" s="180" t="s">
        <v>149</v>
      </c>
      <c r="E104" s="181" t="s">
        <v>2221</v>
      </c>
      <c r="F104" s="182" t="s">
        <v>653</v>
      </c>
      <c r="G104" s="183" t="s">
        <v>164</v>
      </c>
      <c r="H104" s="184">
        <v>12.5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42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154</v>
      </c>
      <c r="AT104" s="191" t="s">
        <v>149</v>
      </c>
      <c r="AU104" s="191" t="s">
        <v>80</v>
      </c>
      <c r="AY104" s="19" t="s">
        <v>146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78</v>
      </c>
      <c r="BK104" s="192">
        <f>ROUND(I104*H104,2)</f>
        <v>0</v>
      </c>
      <c r="BL104" s="19" t="s">
        <v>154</v>
      </c>
      <c r="BM104" s="191" t="s">
        <v>2222</v>
      </c>
    </row>
    <row r="105" spans="1:65" s="2" customFormat="1" ht="39">
      <c r="A105" s="36"/>
      <c r="B105" s="37"/>
      <c r="C105" s="38"/>
      <c r="D105" s="193" t="s">
        <v>156</v>
      </c>
      <c r="E105" s="38"/>
      <c r="F105" s="194" t="s">
        <v>655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156</v>
      </c>
      <c r="AU105" s="19" t="s">
        <v>80</v>
      </c>
    </row>
    <row r="106" spans="1:65" s="2" customFormat="1" ht="24.2" customHeight="1">
      <c r="A106" s="36"/>
      <c r="B106" s="37"/>
      <c r="C106" s="180" t="s">
        <v>147</v>
      </c>
      <c r="D106" s="180" t="s">
        <v>149</v>
      </c>
      <c r="E106" s="181" t="s">
        <v>2096</v>
      </c>
      <c r="F106" s="182" t="s">
        <v>677</v>
      </c>
      <c r="G106" s="183" t="s">
        <v>164</v>
      </c>
      <c r="H106" s="184">
        <v>12.5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154</v>
      </c>
      <c r="BM106" s="191" t="s">
        <v>2223</v>
      </c>
    </row>
    <row r="107" spans="1:65" s="2" customFormat="1" ht="29.25">
      <c r="A107" s="36"/>
      <c r="B107" s="37"/>
      <c r="C107" s="38"/>
      <c r="D107" s="193" t="s">
        <v>156</v>
      </c>
      <c r="E107" s="38"/>
      <c r="F107" s="194" t="s">
        <v>679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80</v>
      </c>
    </row>
    <row r="108" spans="1:65" s="2" customFormat="1" ht="24.2" customHeight="1">
      <c r="A108" s="36"/>
      <c r="B108" s="37"/>
      <c r="C108" s="180" t="s">
        <v>189</v>
      </c>
      <c r="D108" s="180" t="s">
        <v>149</v>
      </c>
      <c r="E108" s="181" t="s">
        <v>2098</v>
      </c>
      <c r="F108" s="182" t="s">
        <v>2099</v>
      </c>
      <c r="G108" s="183" t="s">
        <v>152</v>
      </c>
      <c r="H108" s="184">
        <v>13.2</v>
      </c>
      <c r="I108" s="185"/>
      <c r="J108" s="186">
        <f>ROUND(I108*H108,2)</f>
        <v>0</v>
      </c>
      <c r="K108" s="182" t="s">
        <v>19</v>
      </c>
      <c r="L108" s="41"/>
      <c r="M108" s="187" t="s">
        <v>19</v>
      </c>
      <c r="N108" s="188" t="s">
        <v>42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80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78</v>
      </c>
      <c r="BK108" s="192">
        <f>ROUND(I108*H108,2)</f>
        <v>0</v>
      </c>
      <c r="BL108" s="19" t="s">
        <v>154</v>
      </c>
      <c r="BM108" s="191" t="s">
        <v>2224</v>
      </c>
    </row>
    <row r="109" spans="1:65" s="2" customFormat="1" ht="19.5">
      <c r="A109" s="36"/>
      <c r="B109" s="37"/>
      <c r="C109" s="38"/>
      <c r="D109" s="193" t="s">
        <v>156</v>
      </c>
      <c r="E109" s="38"/>
      <c r="F109" s="194" t="s">
        <v>2101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156</v>
      </c>
      <c r="AU109" s="19" t="s">
        <v>80</v>
      </c>
    </row>
    <row r="110" spans="1:65" s="14" customFormat="1" ht="11.25">
      <c r="B110" s="208"/>
      <c r="C110" s="209"/>
      <c r="D110" s="193" t="s">
        <v>158</v>
      </c>
      <c r="E110" s="210" t="s">
        <v>19</v>
      </c>
      <c r="F110" s="211" t="s">
        <v>2225</v>
      </c>
      <c r="G110" s="209"/>
      <c r="H110" s="212">
        <v>13.2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158</v>
      </c>
      <c r="AU110" s="218" t="s">
        <v>80</v>
      </c>
      <c r="AV110" s="14" t="s">
        <v>80</v>
      </c>
      <c r="AW110" s="14" t="s">
        <v>33</v>
      </c>
      <c r="AX110" s="14" t="s">
        <v>71</v>
      </c>
      <c r="AY110" s="218" t="s">
        <v>146</v>
      </c>
    </row>
    <row r="111" spans="1:65" s="15" customFormat="1" ht="11.25">
      <c r="B111" s="219"/>
      <c r="C111" s="220"/>
      <c r="D111" s="193" t="s">
        <v>158</v>
      </c>
      <c r="E111" s="221" t="s">
        <v>19</v>
      </c>
      <c r="F111" s="222" t="s">
        <v>161</v>
      </c>
      <c r="G111" s="220"/>
      <c r="H111" s="223">
        <v>13.2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158</v>
      </c>
      <c r="AU111" s="229" t="s">
        <v>80</v>
      </c>
      <c r="AV111" s="15" t="s">
        <v>154</v>
      </c>
      <c r="AW111" s="15" t="s">
        <v>33</v>
      </c>
      <c r="AX111" s="15" t="s">
        <v>78</v>
      </c>
      <c r="AY111" s="229" t="s">
        <v>146</v>
      </c>
    </row>
    <row r="112" spans="1:65" s="12" customFormat="1" ht="22.9" customHeight="1">
      <c r="B112" s="164"/>
      <c r="C112" s="165"/>
      <c r="D112" s="166" t="s">
        <v>70</v>
      </c>
      <c r="E112" s="178" t="s">
        <v>147</v>
      </c>
      <c r="F112" s="178" t="s">
        <v>148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SUM(P113:P116)</f>
        <v>0</v>
      </c>
      <c r="Q112" s="172"/>
      <c r="R112" s="173">
        <f>SUM(R113:R116)</f>
        <v>0</v>
      </c>
      <c r="S112" s="172"/>
      <c r="T112" s="174">
        <f>SUM(T113:T116)</f>
        <v>0</v>
      </c>
      <c r="AR112" s="175" t="s">
        <v>78</v>
      </c>
      <c r="AT112" s="176" t="s">
        <v>70</v>
      </c>
      <c r="AU112" s="176" t="s">
        <v>78</v>
      </c>
      <c r="AY112" s="175" t="s">
        <v>146</v>
      </c>
      <c r="BK112" s="177">
        <f>SUM(BK113:BK116)</f>
        <v>0</v>
      </c>
    </row>
    <row r="113" spans="1:65" s="2" customFormat="1" ht="24.2" customHeight="1">
      <c r="A113" s="36"/>
      <c r="B113" s="37"/>
      <c r="C113" s="180" t="s">
        <v>195</v>
      </c>
      <c r="D113" s="180" t="s">
        <v>149</v>
      </c>
      <c r="E113" s="181" t="s">
        <v>2226</v>
      </c>
      <c r="F113" s="182" t="s">
        <v>2227</v>
      </c>
      <c r="G113" s="183" t="s">
        <v>209</v>
      </c>
      <c r="H113" s="184">
        <v>2</v>
      </c>
      <c r="I113" s="185"/>
      <c r="J113" s="186">
        <f>ROUND(I113*H113,2)</f>
        <v>0</v>
      </c>
      <c r="K113" s="182" t="s">
        <v>153</v>
      </c>
      <c r="L113" s="41"/>
      <c r="M113" s="187" t="s">
        <v>19</v>
      </c>
      <c r="N113" s="188" t="s">
        <v>42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154</v>
      </c>
      <c r="AT113" s="191" t="s">
        <v>149</v>
      </c>
      <c r="AU113" s="191" t="s">
        <v>80</v>
      </c>
      <c r="AY113" s="19" t="s">
        <v>146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78</v>
      </c>
      <c r="BK113" s="192">
        <f>ROUND(I113*H113,2)</f>
        <v>0</v>
      </c>
      <c r="BL113" s="19" t="s">
        <v>154</v>
      </c>
      <c r="BM113" s="191" t="s">
        <v>2228</v>
      </c>
    </row>
    <row r="114" spans="1:65" s="2" customFormat="1" ht="29.25">
      <c r="A114" s="36"/>
      <c r="B114" s="37"/>
      <c r="C114" s="38"/>
      <c r="D114" s="193" t="s">
        <v>156</v>
      </c>
      <c r="E114" s="38"/>
      <c r="F114" s="194" t="s">
        <v>2229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156</v>
      </c>
      <c r="AU114" s="19" t="s">
        <v>80</v>
      </c>
    </row>
    <row r="115" spans="1:65" s="2" customFormat="1" ht="24.2" customHeight="1">
      <c r="A115" s="36"/>
      <c r="B115" s="37"/>
      <c r="C115" s="180" t="s">
        <v>174</v>
      </c>
      <c r="D115" s="180" t="s">
        <v>149</v>
      </c>
      <c r="E115" s="181" t="s">
        <v>2230</v>
      </c>
      <c r="F115" s="182" t="s">
        <v>2231</v>
      </c>
      <c r="G115" s="183" t="s">
        <v>209</v>
      </c>
      <c r="H115" s="184">
        <v>2</v>
      </c>
      <c r="I115" s="185"/>
      <c r="J115" s="186">
        <f>ROUND(I115*H115,2)</f>
        <v>0</v>
      </c>
      <c r="K115" s="182" t="s">
        <v>153</v>
      </c>
      <c r="L115" s="41"/>
      <c r="M115" s="187" t="s">
        <v>19</v>
      </c>
      <c r="N115" s="188" t="s">
        <v>42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154</v>
      </c>
      <c r="AT115" s="191" t="s">
        <v>149</v>
      </c>
      <c r="AU115" s="191" t="s">
        <v>80</v>
      </c>
      <c r="AY115" s="19" t="s">
        <v>146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78</v>
      </c>
      <c r="BK115" s="192">
        <f>ROUND(I115*H115,2)</f>
        <v>0</v>
      </c>
      <c r="BL115" s="19" t="s">
        <v>154</v>
      </c>
      <c r="BM115" s="191" t="s">
        <v>2232</v>
      </c>
    </row>
    <row r="116" spans="1:65" s="2" customFormat="1" ht="29.25">
      <c r="A116" s="36"/>
      <c r="B116" s="37"/>
      <c r="C116" s="38"/>
      <c r="D116" s="193" t="s">
        <v>156</v>
      </c>
      <c r="E116" s="38"/>
      <c r="F116" s="194" t="s">
        <v>2233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156</v>
      </c>
      <c r="AU116" s="19" t="s">
        <v>80</v>
      </c>
    </row>
    <row r="117" spans="1:65" s="12" customFormat="1" ht="25.9" customHeight="1">
      <c r="B117" s="164"/>
      <c r="C117" s="165"/>
      <c r="D117" s="166" t="s">
        <v>70</v>
      </c>
      <c r="E117" s="167" t="s">
        <v>170</v>
      </c>
      <c r="F117" s="167" t="s">
        <v>1706</v>
      </c>
      <c r="G117" s="165"/>
      <c r="H117" s="165"/>
      <c r="I117" s="168"/>
      <c r="J117" s="169">
        <f>BK117</f>
        <v>0</v>
      </c>
      <c r="K117" s="165"/>
      <c r="L117" s="170"/>
      <c r="M117" s="171"/>
      <c r="N117" s="172"/>
      <c r="O117" s="172"/>
      <c r="P117" s="173">
        <f>P118+P121</f>
        <v>0</v>
      </c>
      <c r="Q117" s="172"/>
      <c r="R117" s="173">
        <f>R118+R121</f>
        <v>0</v>
      </c>
      <c r="S117" s="172"/>
      <c r="T117" s="174">
        <f>T118+T121</f>
        <v>0</v>
      </c>
      <c r="AR117" s="175" t="s">
        <v>169</v>
      </c>
      <c r="AT117" s="176" t="s">
        <v>70</v>
      </c>
      <c r="AU117" s="176" t="s">
        <v>71</v>
      </c>
      <c r="AY117" s="175" t="s">
        <v>146</v>
      </c>
      <c r="BK117" s="177">
        <f>BK118+BK121</f>
        <v>0</v>
      </c>
    </row>
    <row r="118" spans="1:65" s="12" customFormat="1" ht="22.9" customHeight="1">
      <c r="B118" s="164"/>
      <c r="C118" s="165"/>
      <c r="D118" s="166" t="s">
        <v>70</v>
      </c>
      <c r="E118" s="178" t="s">
        <v>2116</v>
      </c>
      <c r="F118" s="178" t="s">
        <v>2117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SUM(P119:P120)</f>
        <v>0</v>
      </c>
      <c r="Q118" s="172"/>
      <c r="R118" s="173">
        <f>SUM(R119:R120)</f>
        <v>0</v>
      </c>
      <c r="S118" s="172"/>
      <c r="T118" s="174">
        <f>SUM(T119:T120)</f>
        <v>0</v>
      </c>
      <c r="AR118" s="175" t="s">
        <v>169</v>
      </c>
      <c r="AT118" s="176" t="s">
        <v>70</v>
      </c>
      <c r="AU118" s="176" t="s">
        <v>78</v>
      </c>
      <c r="AY118" s="175" t="s">
        <v>146</v>
      </c>
      <c r="BK118" s="177">
        <f>SUM(BK119:BK120)</f>
        <v>0</v>
      </c>
    </row>
    <row r="119" spans="1:65" s="2" customFormat="1" ht="37.9" customHeight="1">
      <c r="A119" s="36"/>
      <c r="B119" s="37"/>
      <c r="C119" s="180" t="s">
        <v>206</v>
      </c>
      <c r="D119" s="180" t="s">
        <v>149</v>
      </c>
      <c r="E119" s="181" t="s">
        <v>2234</v>
      </c>
      <c r="F119" s="182" t="s">
        <v>2235</v>
      </c>
      <c r="G119" s="183" t="s">
        <v>251</v>
      </c>
      <c r="H119" s="184">
        <v>40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42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1046</v>
      </c>
      <c r="AT119" s="191" t="s">
        <v>149</v>
      </c>
      <c r="AU119" s="191" t="s">
        <v>80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78</v>
      </c>
      <c r="BK119" s="192">
        <f>ROUND(I119*H119,2)</f>
        <v>0</v>
      </c>
      <c r="BL119" s="19" t="s">
        <v>1046</v>
      </c>
      <c r="BM119" s="191" t="s">
        <v>2236</v>
      </c>
    </row>
    <row r="120" spans="1:65" s="2" customFormat="1" ht="58.5">
      <c r="A120" s="36"/>
      <c r="B120" s="37"/>
      <c r="C120" s="38"/>
      <c r="D120" s="193" t="s">
        <v>156</v>
      </c>
      <c r="E120" s="38"/>
      <c r="F120" s="194" t="s">
        <v>2237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156</v>
      </c>
      <c r="AU120" s="19" t="s">
        <v>80</v>
      </c>
    </row>
    <row r="121" spans="1:65" s="12" customFormat="1" ht="22.9" customHeight="1">
      <c r="B121" s="164"/>
      <c r="C121" s="165"/>
      <c r="D121" s="166" t="s">
        <v>70</v>
      </c>
      <c r="E121" s="178" t="s">
        <v>1707</v>
      </c>
      <c r="F121" s="178" t="s">
        <v>1708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SUM(P122:P123)</f>
        <v>0</v>
      </c>
      <c r="Q121" s="172"/>
      <c r="R121" s="173">
        <f>SUM(R122:R123)</f>
        <v>0</v>
      </c>
      <c r="S121" s="172"/>
      <c r="T121" s="174">
        <f>SUM(T122:T123)</f>
        <v>0</v>
      </c>
      <c r="AR121" s="175" t="s">
        <v>169</v>
      </c>
      <c r="AT121" s="176" t="s">
        <v>70</v>
      </c>
      <c r="AU121" s="176" t="s">
        <v>78</v>
      </c>
      <c r="AY121" s="175" t="s">
        <v>146</v>
      </c>
      <c r="BK121" s="177">
        <f>SUM(BK122:BK123)</f>
        <v>0</v>
      </c>
    </row>
    <row r="122" spans="1:65" s="2" customFormat="1" ht="24.2" customHeight="1">
      <c r="A122" s="36"/>
      <c r="B122" s="37"/>
      <c r="C122" s="180" t="s">
        <v>214</v>
      </c>
      <c r="D122" s="180" t="s">
        <v>149</v>
      </c>
      <c r="E122" s="181" t="s">
        <v>2238</v>
      </c>
      <c r="F122" s="182" t="s">
        <v>2239</v>
      </c>
      <c r="G122" s="183" t="s">
        <v>251</v>
      </c>
      <c r="H122" s="184">
        <v>25</v>
      </c>
      <c r="I122" s="185"/>
      <c r="J122" s="186">
        <f>ROUND(I122*H122,2)</f>
        <v>0</v>
      </c>
      <c r="K122" s="182" t="s">
        <v>19</v>
      </c>
      <c r="L122" s="41"/>
      <c r="M122" s="187" t="s">
        <v>19</v>
      </c>
      <c r="N122" s="188" t="s">
        <v>42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1046</v>
      </c>
      <c r="AT122" s="191" t="s">
        <v>149</v>
      </c>
      <c r="AU122" s="191" t="s">
        <v>80</v>
      </c>
      <c r="AY122" s="19" t="s">
        <v>146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78</v>
      </c>
      <c r="BK122" s="192">
        <f>ROUND(I122*H122,2)</f>
        <v>0</v>
      </c>
      <c r="BL122" s="19" t="s">
        <v>1046</v>
      </c>
      <c r="BM122" s="191" t="s">
        <v>2240</v>
      </c>
    </row>
    <row r="123" spans="1:65" s="2" customFormat="1" ht="19.5">
      <c r="A123" s="36"/>
      <c r="B123" s="37"/>
      <c r="C123" s="38"/>
      <c r="D123" s="193" t="s">
        <v>156</v>
      </c>
      <c r="E123" s="38"/>
      <c r="F123" s="194" t="s">
        <v>2241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156</v>
      </c>
      <c r="AU123" s="19" t="s">
        <v>80</v>
      </c>
    </row>
    <row r="124" spans="1:65" s="12" customFormat="1" ht="25.9" customHeight="1">
      <c r="B124" s="164"/>
      <c r="C124" s="165"/>
      <c r="D124" s="166" t="s">
        <v>70</v>
      </c>
      <c r="E124" s="167" t="s">
        <v>441</v>
      </c>
      <c r="F124" s="167" t="s">
        <v>442</v>
      </c>
      <c r="G124" s="165"/>
      <c r="H124" s="165"/>
      <c r="I124" s="168"/>
      <c r="J124" s="169">
        <f>BK124</f>
        <v>0</v>
      </c>
      <c r="K124" s="165"/>
      <c r="L124" s="170"/>
      <c r="M124" s="171"/>
      <c r="N124" s="172"/>
      <c r="O124" s="172"/>
      <c r="P124" s="173">
        <f>SUM(P125:P149)</f>
        <v>0</v>
      </c>
      <c r="Q124" s="172"/>
      <c r="R124" s="173">
        <f>SUM(R125:R149)</f>
        <v>0</v>
      </c>
      <c r="S124" s="172"/>
      <c r="T124" s="174">
        <f>SUM(T125:T149)</f>
        <v>0</v>
      </c>
      <c r="AR124" s="175" t="s">
        <v>154</v>
      </c>
      <c r="AT124" s="176" t="s">
        <v>70</v>
      </c>
      <c r="AU124" s="176" t="s">
        <v>71</v>
      </c>
      <c r="AY124" s="175" t="s">
        <v>146</v>
      </c>
      <c r="BK124" s="177">
        <f>SUM(BK125:BK149)</f>
        <v>0</v>
      </c>
    </row>
    <row r="125" spans="1:65" s="2" customFormat="1" ht="33" customHeight="1">
      <c r="A125" s="36"/>
      <c r="B125" s="37"/>
      <c r="C125" s="230" t="s">
        <v>221</v>
      </c>
      <c r="D125" s="230" t="s">
        <v>170</v>
      </c>
      <c r="E125" s="231" t="s">
        <v>1806</v>
      </c>
      <c r="F125" s="232" t="s">
        <v>1807</v>
      </c>
      <c r="G125" s="233" t="s">
        <v>251</v>
      </c>
      <c r="H125" s="234">
        <v>40</v>
      </c>
      <c r="I125" s="235"/>
      <c r="J125" s="236">
        <f>ROUND(I125*H125,2)</f>
        <v>0</v>
      </c>
      <c r="K125" s="232" t="s">
        <v>153</v>
      </c>
      <c r="L125" s="237"/>
      <c r="M125" s="238" t="s">
        <v>19</v>
      </c>
      <c r="N125" s="239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1517</v>
      </c>
      <c r="AT125" s="191" t="s">
        <v>170</v>
      </c>
      <c r="AU125" s="191" t="s">
        <v>78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1517</v>
      </c>
      <c r="BM125" s="191" t="s">
        <v>2242</v>
      </c>
    </row>
    <row r="126" spans="1:65" s="2" customFormat="1" ht="19.5">
      <c r="A126" s="36"/>
      <c r="B126" s="37"/>
      <c r="C126" s="38"/>
      <c r="D126" s="193" t="s">
        <v>156</v>
      </c>
      <c r="E126" s="38"/>
      <c r="F126" s="194" t="s">
        <v>1807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78</v>
      </c>
    </row>
    <row r="127" spans="1:65" s="2" customFormat="1" ht="33" customHeight="1">
      <c r="A127" s="36"/>
      <c r="B127" s="37"/>
      <c r="C127" s="230" t="s">
        <v>229</v>
      </c>
      <c r="D127" s="230" t="s">
        <v>170</v>
      </c>
      <c r="E127" s="231" t="s">
        <v>1852</v>
      </c>
      <c r="F127" s="232" t="s">
        <v>1853</v>
      </c>
      <c r="G127" s="233" t="s">
        <v>251</v>
      </c>
      <c r="H127" s="234">
        <v>25</v>
      </c>
      <c r="I127" s="235"/>
      <c r="J127" s="236">
        <f>ROUND(I127*H127,2)</f>
        <v>0</v>
      </c>
      <c r="K127" s="232" t="s">
        <v>153</v>
      </c>
      <c r="L127" s="237"/>
      <c r="M127" s="238" t="s">
        <v>19</v>
      </c>
      <c r="N127" s="239" t="s">
        <v>42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174</v>
      </c>
      <c r="AT127" s="191" t="s">
        <v>170</v>
      </c>
      <c r="AU127" s="191" t="s">
        <v>78</v>
      </c>
      <c r="AY127" s="19" t="s">
        <v>146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78</v>
      </c>
      <c r="BK127" s="192">
        <f>ROUND(I127*H127,2)</f>
        <v>0</v>
      </c>
      <c r="BL127" s="19" t="s">
        <v>154</v>
      </c>
      <c r="BM127" s="191" t="s">
        <v>2243</v>
      </c>
    </row>
    <row r="128" spans="1:65" s="2" customFormat="1" ht="19.5">
      <c r="A128" s="36"/>
      <c r="B128" s="37"/>
      <c r="C128" s="38"/>
      <c r="D128" s="193" t="s">
        <v>156</v>
      </c>
      <c r="E128" s="38"/>
      <c r="F128" s="194" t="s">
        <v>1853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156</v>
      </c>
      <c r="AU128" s="19" t="s">
        <v>78</v>
      </c>
    </row>
    <row r="129" spans="1:65" s="2" customFormat="1" ht="24.2" customHeight="1">
      <c r="A129" s="36"/>
      <c r="B129" s="37"/>
      <c r="C129" s="230" t="s">
        <v>236</v>
      </c>
      <c r="D129" s="230" t="s">
        <v>170</v>
      </c>
      <c r="E129" s="231" t="s">
        <v>2244</v>
      </c>
      <c r="F129" s="232" t="s">
        <v>2245</v>
      </c>
      <c r="G129" s="233" t="s">
        <v>209</v>
      </c>
      <c r="H129" s="234">
        <v>1</v>
      </c>
      <c r="I129" s="235"/>
      <c r="J129" s="236">
        <f>ROUND(I129*H129,2)</f>
        <v>0</v>
      </c>
      <c r="K129" s="232" t="s">
        <v>153</v>
      </c>
      <c r="L129" s="237"/>
      <c r="M129" s="238" t="s">
        <v>19</v>
      </c>
      <c r="N129" s="239" t="s">
        <v>42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174</v>
      </c>
      <c r="AT129" s="191" t="s">
        <v>170</v>
      </c>
      <c r="AU129" s="191" t="s">
        <v>78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78</v>
      </c>
      <c r="BK129" s="192">
        <f>ROUND(I129*H129,2)</f>
        <v>0</v>
      </c>
      <c r="BL129" s="19" t="s">
        <v>154</v>
      </c>
      <c r="BM129" s="191" t="s">
        <v>2246</v>
      </c>
    </row>
    <row r="130" spans="1:65" s="2" customFormat="1" ht="19.5">
      <c r="A130" s="36"/>
      <c r="B130" s="37"/>
      <c r="C130" s="38"/>
      <c r="D130" s="193" t="s">
        <v>156</v>
      </c>
      <c r="E130" s="38"/>
      <c r="F130" s="194" t="s">
        <v>2245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78</v>
      </c>
    </row>
    <row r="131" spans="1:65" s="2" customFormat="1" ht="55.5" customHeight="1">
      <c r="A131" s="36"/>
      <c r="B131" s="37"/>
      <c r="C131" s="230" t="s">
        <v>243</v>
      </c>
      <c r="D131" s="230" t="s">
        <v>170</v>
      </c>
      <c r="E131" s="231" t="s">
        <v>2140</v>
      </c>
      <c r="F131" s="232" t="s">
        <v>2141</v>
      </c>
      <c r="G131" s="233" t="s">
        <v>209</v>
      </c>
      <c r="H131" s="234">
        <v>2</v>
      </c>
      <c r="I131" s="235"/>
      <c r="J131" s="236">
        <f>ROUND(I131*H131,2)</f>
        <v>0</v>
      </c>
      <c r="K131" s="232" t="s">
        <v>153</v>
      </c>
      <c r="L131" s="237"/>
      <c r="M131" s="238" t="s">
        <v>19</v>
      </c>
      <c r="N131" s="239" t="s">
        <v>42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408</v>
      </c>
      <c r="AT131" s="191" t="s">
        <v>170</v>
      </c>
      <c r="AU131" s="191" t="s">
        <v>78</v>
      </c>
      <c r="AY131" s="19" t="s">
        <v>146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78</v>
      </c>
      <c r="BK131" s="192">
        <f>ROUND(I131*H131,2)</f>
        <v>0</v>
      </c>
      <c r="BL131" s="19" t="s">
        <v>408</v>
      </c>
      <c r="BM131" s="191" t="s">
        <v>2247</v>
      </c>
    </row>
    <row r="132" spans="1:65" s="2" customFormat="1" ht="39">
      <c r="A132" s="36"/>
      <c r="B132" s="37"/>
      <c r="C132" s="38"/>
      <c r="D132" s="193" t="s">
        <v>156</v>
      </c>
      <c r="E132" s="38"/>
      <c r="F132" s="194" t="s">
        <v>2141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156</v>
      </c>
      <c r="AU132" s="19" t="s">
        <v>78</v>
      </c>
    </row>
    <row r="133" spans="1:65" s="2" customFormat="1" ht="16.5" customHeight="1">
      <c r="A133" s="36"/>
      <c r="B133" s="37"/>
      <c r="C133" s="180" t="s">
        <v>8</v>
      </c>
      <c r="D133" s="180" t="s">
        <v>149</v>
      </c>
      <c r="E133" s="181" t="s">
        <v>2125</v>
      </c>
      <c r="F133" s="182" t="s">
        <v>2126</v>
      </c>
      <c r="G133" s="183" t="s">
        <v>209</v>
      </c>
      <c r="H133" s="184">
        <v>2</v>
      </c>
      <c r="I133" s="185"/>
      <c r="J133" s="186">
        <f>ROUND(I133*H133,2)</f>
        <v>0</v>
      </c>
      <c r="K133" s="182" t="s">
        <v>153</v>
      </c>
      <c r="L133" s="41"/>
      <c r="M133" s="187" t="s">
        <v>19</v>
      </c>
      <c r="N133" s="188" t="s">
        <v>42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408</v>
      </c>
      <c r="AT133" s="191" t="s">
        <v>149</v>
      </c>
      <c r="AU133" s="191" t="s">
        <v>78</v>
      </c>
      <c r="AY133" s="19" t="s">
        <v>146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78</v>
      </c>
      <c r="BK133" s="192">
        <f>ROUND(I133*H133,2)</f>
        <v>0</v>
      </c>
      <c r="BL133" s="19" t="s">
        <v>408</v>
      </c>
      <c r="BM133" s="191" t="s">
        <v>2248</v>
      </c>
    </row>
    <row r="134" spans="1:65" s="2" customFormat="1" ht="11.25">
      <c r="A134" s="36"/>
      <c r="B134" s="37"/>
      <c r="C134" s="38"/>
      <c r="D134" s="193" t="s">
        <v>156</v>
      </c>
      <c r="E134" s="38"/>
      <c r="F134" s="194" t="s">
        <v>2126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156</v>
      </c>
      <c r="AU134" s="19" t="s">
        <v>78</v>
      </c>
    </row>
    <row r="135" spans="1:65" s="2" customFormat="1" ht="16.5" customHeight="1">
      <c r="A135" s="36"/>
      <c r="B135" s="37"/>
      <c r="C135" s="180" t="s">
        <v>256</v>
      </c>
      <c r="D135" s="180" t="s">
        <v>149</v>
      </c>
      <c r="E135" s="181" t="s">
        <v>1724</v>
      </c>
      <c r="F135" s="182" t="s">
        <v>1725</v>
      </c>
      <c r="G135" s="183" t="s">
        <v>251</v>
      </c>
      <c r="H135" s="184">
        <v>20</v>
      </c>
      <c r="I135" s="185"/>
      <c r="J135" s="186">
        <f>ROUND(I135*H135,2)</f>
        <v>0</v>
      </c>
      <c r="K135" s="182" t="s">
        <v>153</v>
      </c>
      <c r="L135" s="41"/>
      <c r="M135" s="187" t="s">
        <v>19</v>
      </c>
      <c r="N135" s="188" t="s">
        <v>42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408</v>
      </c>
      <c r="AT135" s="191" t="s">
        <v>149</v>
      </c>
      <c r="AU135" s="191" t="s">
        <v>78</v>
      </c>
      <c r="AY135" s="19" t="s">
        <v>146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78</v>
      </c>
      <c r="BK135" s="192">
        <f>ROUND(I135*H135,2)</f>
        <v>0</v>
      </c>
      <c r="BL135" s="19" t="s">
        <v>408</v>
      </c>
      <c r="BM135" s="191" t="s">
        <v>2249</v>
      </c>
    </row>
    <row r="136" spans="1:65" s="2" customFormat="1" ht="11.25">
      <c r="A136" s="36"/>
      <c r="B136" s="37"/>
      <c r="C136" s="38"/>
      <c r="D136" s="193" t="s">
        <v>156</v>
      </c>
      <c r="E136" s="38"/>
      <c r="F136" s="194" t="s">
        <v>1725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156</v>
      </c>
      <c r="AU136" s="19" t="s">
        <v>78</v>
      </c>
    </row>
    <row r="137" spans="1:65" s="2" customFormat="1" ht="16.5" customHeight="1">
      <c r="A137" s="36"/>
      <c r="B137" s="37"/>
      <c r="C137" s="180" t="s">
        <v>266</v>
      </c>
      <c r="D137" s="180" t="s">
        <v>149</v>
      </c>
      <c r="E137" s="181" t="s">
        <v>1858</v>
      </c>
      <c r="F137" s="182" t="s">
        <v>1859</v>
      </c>
      <c r="G137" s="183" t="s">
        <v>209</v>
      </c>
      <c r="H137" s="184">
        <v>1</v>
      </c>
      <c r="I137" s="185"/>
      <c r="J137" s="186">
        <f>ROUND(I137*H137,2)</f>
        <v>0</v>
      </c>
      <c r="K137" s="182" t="s">
        <v>153</v>
      </c>
      <c r="L137" s="41"/>
      <c r="M137" s="187" t="s">
        <v>19</v>
      </c>
      <c r="N137" s="188" t="s">
        <v>42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408</v>
      </c>
      <c r="AT137" s="191" t="s">
        <v>149</v>
      </c>
      <c r="AU137" s="191" t="s">
        <v>78</v>
      </c>
      <c r="AY137" s="19" t="s">
        <v>146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78</v>
      </c>
      <c r="BK137" s="192">
        <f>ROUND(I137*H137,2)</f>
        <v>0</v>
      </c>
      <c r="BL137" s="19" t="s">
        <v>408</v>
      </c>
      <c r="BM137" s="191" t="s">
        <v>2250</v>
      </c>
    </row>
    <row r="138" spans="1:65" s="2" customFormat="1" ht="19.5">
      <c r="A138" s="36"/>
      <c r="B138" s="37"/>
      <c r="C138" s="38"/>
      <c r="D138" s="193" t="s">
        <v>156</v>
      </c>
      <c r="E138" s="38"/>
      <c r="F138" s="194" t="s">
        <v>1861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156</v>
      </c>
      <c r="AU138" s="19" t="s">
        <v>78</v>
      </c>
    </row>
    <row r="139" spans="1:65" s="2" customFormat="1" ht="24.2" customHeight="1">
      <c r="A139" s="36"/>
      <c r="B139" s="37"/>
      <c r="C139" s="180" t="s">
        <v>273</v>
      </c>
      <c r="D139" s="180" t="s">
        <v>149</v>
      </c>
      <c r="E139" s="181" t="s">
        <v>1888</v>
      </c>
      <c r="F139" s="182" t="s">
        <v>1889</v>
      </c>
      <c r="G139" s="183" t="s">
        <v>209</v>
      </c>
      <c r="H139" s="184">
        <v>2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408</v>
      </c>
      <c r="AT139" s="191" t="s">
        <v>149</v>
      </c>
      <c r="AU139" s="191" t="s">
        <v>78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408</v>
      </c>
      <c r="BM139" s="191" t="s">
        <v>2251</v>
      </c>
    </row>
    <row r="140" spans="1:65" s="2" customFormat="1" ht="87.75">
      <c r="A140" s="36"/>
      <c r="B140" s="37"/>
      <c r="C140" s="38"/>
      <c r="D140" s="193" t="s">
        <v>156</v>
      </c>
      <c r="E140" s="38"/>
      <c r="F140" s="194" t="s">
        <v>1891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78</v>
      </c>
    </row>
    <row r="141" spans="1:65" s="2" customFormat="1" ht="24.2" customHeight="1">
      <c r="A141" s="36"/>
      <c r="B141" s="37"/>
      <c r="C141" s="180" t="s">
        <v>288</v>
      </c>
      <c r="D141" s="180" t="s">
        <v>149</v>
      </c>
      <c r="E141" s="181" t="s">
        <v>2252</v>
      </c>
      <c r="F141" s="182" t="s">
        <v>2253</v>
      </c>
      <c r="G141" s="183" t="s">
        <v>209</v>
      </c>
      <c r="H141" s="184">
        <v>1</v>
      </c>
      <c r="I141" s="185"/>
      <c r="J141" s="186">
        <f>ROUND(I141*H141,2)</f>
        <v>0</v>
      </c>
      <c r="K141" s="182" t="s">
        <v>153</v>
      </c>
      <c r="L141" s="41"/>
      <c r="M141" s="187" t="s">
        <v>19</v>
      </c>
      <c r="N141" s="188" t="s">
        <v>42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408</v>
      </c>
      <c r="AT141" s="191" t="s">
        <v>149</v>
      </c>
      <c r="AU141" s="191" t="s">
        <v>78</v>
      </c>
      <c r="AY141" s="19" t="s">
        <v>146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78</v>
      </c>
      <c r="BK141" s="192">
        <f>ROUND(I141*H141,2)</f>
        <v>0</v>
      </c>
      <c r="BL141" s="19" t="s">
        <v>408</v>
      </c>
      <c r="BM141" s="191" t="s">
        <v>2254</v>
      </c>
    </row>
    <row r="142" spans="1:65" s="2" customFormat="1" ht="58.5">
      <c r="A142" s="36"/>
      <c r="B142" s="37"/>
      <c r="C142" s="38"/>
      <c r="D142" s="193" t="s">
        <v>156</v>
      </c>
      <c r="E142" s="38"/>
      <c r="F142" s="194" t="s">
        <v>2255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156</v>
      </c>
      <c r="AU142" s="19" t="s">
        <v>78</v>
      </c>
    </row>
    <row r="143" spans="1:65" s="2" customFormat="1" ht="66.75" customHeight="1">
      <c r="A143" s="36"/>
      <c r="B143" s="37"/>
      <c r="C143" s="180" t="s">
        <v>300</v>
      </c>
      <c r="D143" s="180" t="s">
        <v>149</v>
      </c>
      <c r="E143" s="181" t="s">
        <v>1971</v>
      </c>
      <c r="F143" s="182" t="s">
        <v>1972</v>
      </c>
      <c r="G143" s="183" t="s">
        <v>173</v>
      </c>
      <c r="H143" s="184">
        <v>1</v>
      </c>
      <c r="I143" s="185"/>
      <c r="J143" s="186">
        <f>ROUND(I143*H143,2)</f>
        <v>0</v>
      </c>
      <c r="K143" s="182" t="s">
        <v>153</v>
      </c>
      <c r="L143" s="41"/>
      <c r="M143" s="187" t="s">
        <v>19</v>
      </c>
      <c r="N143" s="188" t="s">
        <v>42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408</v>
      </c>
      <c r="AT143" s="191" t="s">
        <v>149</v>
      </c>
      <c r="AU143" s="191" t="s">
        <v>78</v>
      </c>
      <c r="AY143" s="19" t="s">
        <v>146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78</v>
      </c>
      <c r="BK143" s="192">
        <f>ROUND(I143*H143,2)</f>
        <v>0</v>
      </c>
      <c r="BL143" s="19" t="s">
        <v>408</v>
      </c>
      <c r="BM143" s="191" t="s">
        <v>2256</v>
      </c>
    </row>
    <row r="144" spans="1:65" s="2" customFormat="1" ht="78">
      <c r="A144" s="36"/>
      <c r="B144" s="37"/>
      <c r="C144" s="38"/>
      <c r="D144" s="193" t="s">
        <v>156</v>
      </c>
      <c r="E144" s="38"/>
      <c r="F144" s="194" t="s">
        <v>1974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156</v>
      </c>
      <c r="AU144" s="19" t="s">
        <v>78</v>
      </c>
    </row>
    <row r="145" spans="1:65" s="14" customFormat="1" ht="11.25">
      <c r="B145" s="208"/>
      <c r="C145" s="209"/>
      <c r="D145" s="193" t="s">
        <v>158</v>
      </c>
      <c r="E145" s="210" t="s">
        <v>19</v>
      </c>
      <c r="F145" s="211" t="s">
        <v>2257</v>
      </c>
      <c r="G145" s="209"/>
      <c r="H145" s="212">
        <v>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158</v>
      </c>
      <c r="AU145" s="218" t="s">
        <v>78</v>
      </c>
      <c r="AV145" s="14" t="s">
        <v>80</v>
      </c>
      <c r="AW145" s="14" t="s">
        <v>33</v>
      </c>
      <c r="AX145" s="14" t="s">
        <v>71</v>
      </c>
      <c r="AY145" s="218" t="s">
        <v>146</v>
      </c>
    </row>
    <row r="146" spans="1:65" s="15" customFormat="1" ht="11.25">
      <c r="B146" s="219"/>
      <c r="C146" s="220"/>
      <c r="D146" s="193" t="s">
        <v>158</v>
      </c>
      <c r="E146" s="221" t="s">
        <v>19</v>
      </c>
      <c r="F146" s="222" t="s">
        <v>161</v>
      </c>
      <c r="G146" s="220"/>
      <c r="H146" s="223">
        <v>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158</v>
      </c>
      <c r="AU146" s="229" t="s">
        <v>78</v>
      </c>
      <c r="AV146" s="15" t="s">
        <v>154</v>
      </c>
      <c r="AW146" s="15" t="s">
        <v>33</v>
      </c>
      <c r="AX146" s="15" t="s">
        <v>78</v>
      </c>
      <c r="AY146" s="229" t="s">
        <v>146</v>
      </c>
    </row>
    <row r="147" spans="1:65" s="2" customFormat="1" ht="21.75" customHeight="1">
      <c r="A147" s="36"/>
      <c r="B147" s="37"/>
      <c r="C147" s="180" t="s">
        <v>7</v>
      </c>
      <c r="D147" s="180" t="s">
        <v>149</v>
      </c>
      <c r="E147" s="181" t="s">
        <v>492</v>
      </c>
      <c r="F147" s="182" t="s">
        <v>493</v>
      </c>
      <c r="G147" s="183" t="s">
        <v>173</v>
      </c>
      <c r="H147" s="184">
        <v>22.5</v>
      </c>
      <c r="I147" s="185"/>
      <c r="J147" s="186">
        <f>ROUND(I147*H147,2)</f>
        <v>0</v>
      </c>
      <c r="K147" s="182" t="s">
        <v>153</v>
      </c>
      <c r="L147" s="41"/>
      <c r="M147" s="187" t="s">
        <v>19</v>
      </c>
      <c r="N147" s="188" t="s">
        <v>42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408</v>
      </c>
      <c r="AT147" s="191" t="s">
        <v>149</v>
      </c>
      <c r="AU147" s="191" t="s">
        <v>78</v>
      </c>
      <c r="AY147" s="19" t="s">
        <v>146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78</v>
      </c>
      <c r="BK147" s="192">
        <f>ROUND(I147*H147,2)</f>
        <v>0</v>
      </c>
      <c r="BL147" s="19" t="s">
        <v>408</v>
      </c>
      <c r="BM147" s="191" t="s">
        <v>2258</v>
      </c>
    </row>
    <row r="148" spans="1:65" s="2" customFormat="1" ht="48.75">
      <c r="A148" s="36"/>
      <c r="B148" s="37"/>
      <c r="C148" s="38"/>
      <c r="D148" s="193" t="s">
        <v>156</v>
      </c>
      <c r="E148" s="38"/>
      <c r="F148" s="194" t="s">
        <v>495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156</v>
      </c>
      <c r="AU148" s="19" t="s">
        <v>78</v>
      </c>
    </row>
    <row r="149" spans="1:65" s="14" customFormat="1" ht="11.25">
      <c r="B149" s="208"/>
      <c r="C149" s="209"/>
      <c r="D149" s="193" t="s">
        <v>158</v>
      </c>
      <c r="E149" s="210" t="s">
        <v>19</v>
      </c>
      <c r="F149" s="211" t="s">
        <v>2259</v>
      </c>
      <c r="G149" s="209"/>
      <c r="H149" s="212">
        <v>22.5</v>
      </c>
      <c r="I149" s="213"/>
      <c r="J149" s="209"/>
      <c r="K149" s="209"/>
      <c r="L149" s="214"/>
      <c r="M149" s="262"/>
      <c r="N149" s="263"/>
      <c r="O149" s="263"/>
      <c r="P149" s="263"/>
      <c r="Q149" s="263"/>
      <c r="R149" s="263"/>
      <c r="S149" s="263"/>
      <c r="T149" s="264"/>
      <c r="AT149" s="218" t="s">
        <v>158</v>
      </c>
      <c r="AU149" s="218" t="s">
        <v>78</v>
      </c>
      <c r="AV149" s="14" t="s">
        <v>80</v>
      </c>
      <c r="AW149" s="14" t="s">
        <v>33</v>
      </c>
      <c r="AX149" s="14" t="s">
        <v>78</v>
      </c>
      <c r="AY149" s="218" t="s">
        <v>146</v>
      </c>
    </row>
    <row r="150" spans="1:65" s="2" customFormat="1" ht="6.95" customHeight="1">
      <c r="A150" s="36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Lywj22spyyYIC5pM2vhQd0lGOI/WdcmXUaufS/9aaK8Y+KiFHVfjmDLf8h9dgCfFwuxs7O9GuwhXbNmzUh2L7Q==" saltValue="FEZFTKQWS/sQSX5k3UEm49djfd+WPsRLzruqa6/EZDmsjBoLGG/hu4ajU0MbzbY00+7XbVpqh9mvKhu15YPBow==" spinCount="100000" sheet="1" objects="1" scenarios="1" formatColumns="0" formatRows="0" autoFilter="0"/>
  <autoFilter ref="C91:K149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118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2" customFormat="1" ht="12" customHeight="1">
      <c r="A8" s="36"/>
      <c r="B8" s="41"/>
      <c r="C8" s="36"/>
      <c r="D8" s="114" t="s">
        <v>120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408" t="s">
        <v>2260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stavby'!AN8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">
        <v>26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29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25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9" t="str">
        <f>'Rekapitulace stavby'!E14</f>
        <v>Vyplň údaj</v>
      </c>
      <c r="F18" s="410"/>
      <c r="G18" s="410"/>
      <c r="H18" s="410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25</v>
      </c>
      <c r="J20" s="105" t="str">
        <f>IF('Rekapitulace stavby'!AN16="","",'Rekapitulace stavby'!AN16)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stavby'!E17="","",'Rekapitulace stavby'!E17)</f>
        <v xml:space="preserve"> </v>
      </c>
      <c r="F21" s="36"/>
      <c r="G21" s="36"/>
      <c r="H21" s="36"/>
      <c r="I21" s="114" t="s">
        <v>28</v>
      </c>
      <c r="J21" s="105" t="str">
        <f>IF('Rekapitulace stavby'!AN17="","",'Rekapitulace stavby'!AN17)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25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35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11" t="s">
        <v>19</v>
      </c>
      <c r="F27" s="411"/>
      <c r="G27" s="411"/>
      <c r="H27" s="411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37</v>
      </c>
      <c r="E30" s="36"/>
      <c r="F30" s="36"/>
      <c r="G30" s="36"/>
      <c r="H30" s="36"/>
      <c r="I30" s="36"/>
      <c r="J30" s="122">
        <f>ROUND(J86,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39</v>
      </c>
      <c r="G32" s="36"/>
      <c r="H32" s="36"/>
      <c r="I32" s="123" t="s">
        <v>38</v>
      </c>
      <c r="J32" s="123" t="s">
        <v>40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41</v>
      </c>
      <c r="E33" s="114" t="s">
        <v>42</v>
      </c>
      <c r="F33" s="125">
        <f>ROUND((SUM(BE86:BE233)),  2)</f>
        <v>0</v>
      </c>
      <c r="G33" s="36"/>
      <c r="H33" s="36"/>
      <c r="I33" s="126">
        <v>0.21</v>
      </c>
      <c r="J33" s="125">
        <f>ROUND(((SUM(BE86:BE233))*I33),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43</v>
      </c>
      <c r="F34" s="125">
        <f>ROUND((SUM(BF86:BF233)),  2)</f>
        <v>0</v>
      </c>
      <c r="G34" s="36"/>
      <c r="H34" s="36"/>
      <c r="I34" s="126">
        <v>0.15</v>
      </c>
      <c r="J34" s="125">
        <f>ROUND(((SUM(BF86:BF233))*I34),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44</v>
      </c>
      <c r="F35" s="125">
        <f>ROUND((SUM(BG86:BG233)),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45</v>
      </c>
      <c r="F36" s="125">
        <f>ROUND((SUM(BH86:BH233)),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ROUND((SUM(BI86:BI233)),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124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412" t="str">
        <f>E7</f>
        <v>Oprava mostu v km 107,986 v úseku Valašské Meziříčí - Frýdek - Místek</v>
      </c>
      <c r="F48" s="413"/>
      <c r="G48" s="413"/>
      <c r="H48" s="413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120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SO 03 - VRN + VON</v>
      </c>
      <c r="F50" s="414"/>
      <c r="G50" s="414"/>
      <c r="H50" s="41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>Správa železnic s.o. OŘ Ostrava</v>
      </c>
      <c r="G54" s="38"/>
      <c r="H54" s="38"/>
      <c r="I54" s="31" t="s">
        <v>32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125</v>
      </c>
      <c r="D57" s="139"/>
      <c r="E57" s="139"/>
      <c r="F57" s="139"/>
      <c r="G57" s="139"/>
      <c r="H57" s="139"/>
      <c r="I57" s="139"/>
      <c r="J57" s="140" t="s">
        <v>126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69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127</v>
      </c>
    </row>
    <row r="60" spans="1:47" s="9" customFormat="1" ht="24.95" customHeight="1">
      <c r="B60" s="142"/>
      <c r="C60" s="143"/>
      <c r="D60" s="144" t="s">
        <v>2261</v>
      </c>
      <c r="E60" s="145"/>
      <c r="F60" s="145"/>
      <c r="G60" s="145"/>
      <c r="H60" s="145"/>
      <c r="I60" s="145"/>
      <c r="J60" s="146">
        <f>J87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2262</v>
      </c>
      <c r="E61" s="150"/>
      <c r="F61" s="150"/>
      <c r="G61" s="150"/>
      <c r="H61" s="150"/>
      <c r="I61" s="150"/>
      <c r="J61" s="151">
        <f>J96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2263</v>
      </c>
      <c r="E62" s="150"/>
      <c r="F62" s="150"/>
      <c r="G62" s="150"/>
      <c r="H62" s="150"/>
      <c r="I62" s="150"/>
      <c r="J62" s="151">
        <f>J150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2264</v>
      </c>
      <c r="E63" s="150"/>
      <c r="F63" s="150"/>
      <c r="G63" s="150"/>
      <c r="H63" s="150"/>
      <c r="I63" s="150"/>
      <c r="J63" s="151">
        <f>J166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2265</v>
      </c>
      <c r="E64" s="150"/>
      <c r="F64" s="150"/>
      <c r="G64" s="150"/>
      <c r="H64" s="150"/>
      <c r="I64" s="150"/>
      <c r="J64" s="151">
        <f>J187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2266</v>
      </c>
      <c r="E65" s="150"/>
      <c r="F65" s="150"/>
      <c r="G65" s="150"/>
      <c r="H65" s="150"/>
      <c r="I65" s="150"/>
      <c r="J65" s="151">
        <f>J195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2267</v>
      </c>
      <c r="E66" s="150"/>
      <c r="F66" s="150"/>
      <c r="G66" s="150"/>
      <c r="H66" s="150"/>
      <c r="I66" s="150"/>
      <c r="J66" s="151">
        <f>J202</f>
        <v>0</v>
      </c>
      <c r="K66" s="99"/>
      <c r="L66" s="152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131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6.25" customHeight="1">
      <c r="A76" s="36"/>
      <c r="B76" s="37"/>
      <c r="C76" s="38"/>
      <c r="D76" s="38"/>
      <c r="E76" s="412" t="str">
        <f>E7</f>
        <v>Oprava mostu v km 107,986 v úseku Valašské Meziříčí - Frýdek - Místek</v>
      </c>
      <c r="F76" s="413"/>
      <c r="G76" s="413"/>
      <c r="H76" s="413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120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6" t="str">
        <f>E9</f>
        <v>SO 03 - VRN + VON</v>
      </c>
      <c r="F78" s="414"/>
      <c r="G78" s="414"/>
      <c r="H78" s="414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31" t="s">
        <v>23</v>
      </c>
      <c r="J80" s="61">
        <f>IF(J12="","",J12)</f>
        <v>0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E15</f>
        <v>Správa železnic s.o. OŘ Ostrava</v>
      </c>
      <c r="G82" s="38"/>
      <c r="H82" s="38"/>
      <c r="I82" s="31" t="s">
        <v>32</v>
      </c>
      <c r="J82" s="34" t="str">
        <f>E21</f>
        <v xml:space="preserve"> 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30</v>
      </c>
      <c r="D83" s="38"/>
      <c r="E83" s="38"/>
      <c r="F83" s="29" t="str">
        <f>IF(E18="","",E18)</f>
        <v>Vyplň údaj</v>
      </c>
      <c r="G83" s="38"/>
      <c r="H83" s="38"/>
      <c r="I83" s="31" t="s">
        <v>34</v>
      </c>
      <c r="J83" s="34" t="str">
        <f>E24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3"/>
      <c r="B85" s="154"/>
      <c r="C85" s="155" t="s">
        <v>132</v>
      </c>
      <c r="D85" s="156" t="s">
        <v>56</v>
      </c>
      <c r="E85" s="156" t="s">
        <v>52</v>
      </c>
      <c r="F85" s="156" t="s">
        <v>53</v>
      </c>
      <c r="G85" s="156" t="s">
        <v>133</v>
      </c>
      <c r="H85" s="156" t="s">
        <v>134</v>
      </c>
      <c r="I85" s="156" t="s">
        <v>135</v>
      </c>
      <c r="J85" s="156" t="s">
        <v>126</v>
      </c>
      <c r="K85" s="157" t="s">
        <v>136</v>
      </c>
      <c r="L85" s="158"/>
      <c r="M85" s="70" t="s">
        <v>19</v>
      </c>
      <c r="N85" s="71" t="s">
        <v>41</v>
      </c>
      <c r="O85" s="71" t="s">
        <v>137</v>
      </c>
      <c r="P85" s="71" t="s">
        <v>138</v>
      </c>
      <c r="Q85" s="71" t="s">
        <v>139</v>
      </c>
      <c r="R85" s="71" t="s">
        <v>140</v>
      </c>
      <c r="S85" s="71" t="s">
        <v>141</v>
      </c>
      <c r="T85" s="72" t="s">
        <v>142</v>
      </c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</row>
    <row r="86" spans="1:65" s="2" customFormat="1" ht="22.9" customHeight="1">
      <c r="A86" s="36"/>
      <c r="B86" s="37"/>
      <c r="C86" s="77" t="s">
        <v>143</v>
      </c>
      <c r="D86" s="38"/>
      <c r="E86" s="38"/>
      <c r="F86" s="38"/>
      <c r="G86" s="38"/>
      <c r="H86" s="38"/>
      <c r="I86" s="38"/>
      <c r="J86" s="159">
        <f>BK86</f>
        <v>0</v>
      </c>
      <c r="K86" s="38"/>
      <c r="L86" s="41"/>
      <c r="M86" s="73"/>
      <c r="N86" s="160"/>
      <c r="O86" s="74"/>
      <c r="P86" s="161">
        <f>P87</f>
        <v>0</v>
      </c>
      <c r="Q86" s="74"/>
      <c r="R86" s="161">
        <f>R87</f>
        <v>0</v>
      </c>
      <c r="S86" s="74"/>
      <c r="T86" s="16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70</v>
      </c>
      <c r="AU86" s="19" t="s">
        <v>127</v>
      </c>
      <c r="BK86" s="163">
        <f>BK87</f>
        <v>0</v>
      </c>
    </row>
    <row r="87" spans="1:65" s="12" customFormat="1" ht="25.9" customHeight="1">
      <c r="B87" s="164"/>
      <c r="C87" s="165"/>
      <c r="D87" s="166" t="s">
        <v>70</v>
      </c>
      <c r="E87" s="167" t="s">
        <v>2268</v>
      </c>
      <c r="F87" s="167" t="s">
        <v>2269</v>
      </c>
      <c r="G87" s="165"/>
      <c r="H87" s="165"/>
      <c r="I87" s="168"/>
      <c r="J87" s="169">
        <f>BK87</f>
        <v>0</v>
      </c>
      <c r="K87" s="165"/>
      <c r="L87" s="170"/>
      <c r="M87" s="171"/>
      <c r="N87" s="172"/>
      <c r="O87" s="172"/>
      <c r="P87" s="173">
        <f>P88+SUM(P89:P96)+P150+P166+P187+P195+P202</f>
        <v>0</v>
      </c>
      <c r="Q87" s="172"/>
      <c r="R87" s="173">
        <f>R88+SUM(R89:R96)+R150+R166+R187+R195+R202</f>
        <v>0</v>
      </c>
      <c r="S87" s="172"/>
      <c r="T87" s="174">
        <f>T88+SUM(T89:T96)+T150+T166+T187+T195+T202</f>
        <v>0</v>
      </c>
      <c r="AR87" s="175" t="s">
        <v>147</v>
      </c>
      <c r="AT87" s="176" t="s">
        <v>70</v>
      </c>
      <c r="AU87" s="176" t="s">
        <v>71</v>
      </c>
      <c r="AY87" s="175" t="s">
        <v>146</v>
      </c>
      <c r="BK87" s="177">
        <f>BK88+SUM(BK89:BK96)+BK150+BK166+BK187+BK195+BK202</f>
        <v>0</v>
      </c>
    </row>
    <row r="88" spans="1:65" s="2" customFormat="1" ht="24.2" customHeight="1">
      <c r="A88" s="36"/>
      <c r="B88" s="37"/>
      <c r="C88" s="180" t="s">
        <v>78</v>
      </c>
      <c r="D88" s="180" t="s">
        <v>149</v>
      </c>
      <c r="E88" s="181" t="s">
        <v>2270</v>
      </c>
      <c r="F88" s="182" t="s">
        <v>2271</v>
      </c>
      <c r="G88" s="183" t="s">
        <v>251</v>
      </c>
      <c r="H88" s="184">
        <v>373.55599999999998</v>
      </c>
      <c r="I88" s="185"/>
      <c r="J88" s="186">
        <f>ROUND(I88*H88,2)</f>
        <v>0</v>
      </c>
      <c r="K88" s="182" t="s">
        <v>19</v>
      </c>
      <c r="L88" s="41"/>
      <c r="M88" s="187" t="s">
        <v>19</v>
      </c>
      <c r="N88" s="188" t="s">
        <v>42</v>
      </c>
      <c r="O88" s="66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1" t="s">
        <v>2088</v>
      </c>
      <c r="AT88" s="191" t="s">
        <v>149</v>
      </c>
      <c r="AU88" s="191" t="s">
        <v>78</v>
      </c>
      <c r="AY88" s="19" t="s">
        <v>146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9" t="s">
        <v>78</v>
      </c>
      <c r="BK88" s="192">
        <f>ROUND(I88*H88,2)</f>
        <v>0</v>
      </c>
      <c r="BL88" s="19" t="s">
        <v>2088</v>
      </c>
      <c r="BM88" s="191" t="s">
        <v>2272</v>
      </c>
    </row>
    <row r="89" spans="1:65" s="2" customFormat="1" ht="58.5">
      <c r="A89" s="36"/>
      <c r="B89" s="37"/>
      <c r="C89" s="38"/>
      <c r="D89" s="193" t="s">
        <v>156</v>
      </c>
      <c r="E89" s="38"/>
      <c r="F89" s="194" t="s">
        <v>2273</v>
      </c>
      <c r="G89" s="38"/>
      <c r="H89" s="38"/>
      <c r="I89" s="195"/>
      <c r="J89" s="38"/>
      <c r="K89" s="38"/>
      <c r="L89" s="41"/>
      <c r="M89" s="196"/>
      <c r="N89" s="197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156</v>
      </c>
      <c r="AU89" s="19" t="s">
        <v>78</v>
      </c>
    </row>
    <row r="90" spans="1:65" s="13" customFormat="1" ht="11.25">
      <c r="B90" s="198"/>
      <c r="C90" s="199"/>
      <c r="D90" s="193" t="s">
        <v>158</v>
      </c>
      <c r="E90" s="200" t="s">
        <v>19</v>
      </c>
      <c r="F90" s="201" t="s">
        <v>2274</v>
      </c>
      <c r="G90" s="199"/>
      <c r="H90" s="200" t="s">
        <v>19</v>
      </c>
      <c r="I90" s="202"/>
      <c r="J90" s="199"/>
      <c r="K90" s="199"/>
      <c r="L90" s="203"/>
      <c r="M90" s="204"/>
      <c r="N90" s="205"/>
      <c r="O90" s="205"/>
      <c r="P90" s="205"/>
      <c r="Q90" s="205"/>
      <c r="R90" s="205"/>
      <c r="S90" s="205"/>
      <c r="T90" s="206"/>
      <c r="AT90" s="207" t="s">
        <v>158</v>
      </c>
      <c r="AU90" s="207" t="s">
        <v>78</v>
      </c>
      <c r="AV90" s="13" t="s">
        <v>78</v>
      </c>
      <c r="AW90" s="13" t="s">
        <v>33</v>
      </c>
      <c r="AX90" s="13" t="s">
        <v>71</v>
      </c>
      <c r="AY90" s="207" t="s">
        <v>146</v>
      </c>
    </row>
    <row r="91" spans="1:65" s="14" customFormat="1" ht="22.5">
      <c r="B91" s="208"/>
      <c r="C91" s="209"/>
      <c r="D91" s="193" t="s">
        <v>158</v>
      </c>
      <c r="E91" s="210" t="s">
        <v>19</v>
      </c>
      <c r="F91" s="211" t="s">
        <v>2275</v>
      </c>
      <c r="G91" s="209"/>
      <c r="H91" s="212">
        <v>160.71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158</v>
      </c>
      <c r="AU91" s="218" t="s">
        <v>78</v>
      </c>
      <c r="AV91" s="14" t="s">
        <v>80</v>
      </c>
      <c r="AW91" s="14" t="s">
        <v>33</v>
      </c>
      <c r="AX91" s="14" t="s">
        <v>71</v>
      </c>
      <c r="AY91" s="218" t="s">
        <v>146</v>
      </c>
    </row>
    <row r="92" spans="1:65" s="14" customFormat="1" ht="22.5">
      <c r="B92" s="208"/>
      <c r="C92" s="209"/>
      <c r="D92" s="193" t="s">
        <v>158</v>
      </c>
      <c r="E92" s="210" t="s">
        <v>19</v>
      </c>
      <c r="F92" s="211" t="s">
        <v>2276</v>
      </c>
      <c r="G92" s="209"/>
      <c r="H92" s="212">
        <v>112.846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158</v>
      </c>
      <c r="AU92" s="218" t="s">
        <v>78</v>
      </c>
      <c r="AV92" s="14" t="s">
        <v>80</v>
      </c>
      <c r="AW92" s="14" t="s">
        <v>33</v>
      </c>
      <c r="AX92" s="14" t="s">
        <v>71</v>
      </c>
      <c r="AY92" s="218" t="s">
        <v>146</v>
      </c>
    </row>
    <row r="93" spans="1:65" s="13" customFormat="1" ht="11.25">
      <c r="B93" s="198"/>
      <c r="C93" s="199"/>
      <c r="D93" s="193" t="s">
        <v>158</v>
      </c>
      <c r="E93" s="200" t="s">
        <v>19</v>
      </c>
      <c r="F93" s="201" t="s">
        <v>2277</v>
      </c>
      <c r="G93" s="199"/>
      <c r="H93" s="200" t="s">
        <v>19</v>
      </c>
      <c r="I93" s="202"/>
      <c r="J93" s="199"/>
      <c r="K93" s="199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158</v>
      </c>
      <c r="AU93" s="207" t="s">
        <v>78</v>
      </c>
      <c r="AV93" s="13" t="s">
        <v>78</v>
      </c>
      <c r="AW93" s="13" t="s">
        <v>33</v>
      </c>
      <c r="AX93" s="13" t="s">
        <v>71</v>
      </c>
      <c r="AY93" s="207" t="s">
        <v>146</v>
      </c>
    </row>
    <row r="94" spans="1:65" s="14" customFormat="1" ht="11.25">
      <c r="B94" s="208"/>
      <c r="C94" s="209"/>
      <c r="D94" s="193" t="s">
        <v>158</v>
      </c>
      <c r="E94" s="210" t="s">
        <v>19</v>
      </c>
      <c r="F94" s="211" t="s">
        <v>2278</v>
      </c>
      <c r="G94" s="209"/>
      <c r="H94" s="212">
        <v>100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158</v>
      </c>
      <c r="AU94" s="218" t="s">
        <v>78</v>
      </c>
      <c r="AV94" s="14" t="s">
        <v>80</v>
      </c>
      <c r="AW94" s="14" t="s">
        <v>33</v>
      </c>
      <c r="AX94" s="14" t="s">
        <v>71</v>
      </c>
      <c r="AY94" s="218" t="s">
        <v>146</v>
      </c>
    </row>
    <row r="95" spans="1:65" s="15" customFormat="1" ht="11.25">
      <c r="B95" s="219"/>
      <c r="C95" s="220"/>
      <c r="D95" s="193" t="s">
        <v>158</v>
      </c>
      <c r="E95" s="221" t="s">
        <v>19</v>
      </c>
      <c r="F95" s="222" t="s">
        <v>161</v>
      </c>
      <c r="G95" s="220"/>
      <c r="H95" s="223">
        <v>373.55600000000004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158</v>
      </c>
      <c r="AU95" s="229" t="s">
        <v>78</v>
      </c>
      <c r="AV95" s="15" t="s">
        <v>154</v>
      </c>
      <c r="AW95" s="15" t="s">
        <v>33</v>
      </c>
      <c r="AX95" s="15" t="s">
        <v>78</v>
      </c>
      <c r="AY95" s="229" t="s">
        <v>146</v>
      </c>
    </row>
    <row r="96" spans="1:65" s="12" customFormat="1" ht="22.9" customHeight="1">
      <c r="B96" s="164"/>
      <c r="C96" s="165"/>
      <c r="D96" s="166" t="s">
        <v>70</v>
      </c>
      <c r="E96" s="178" t="s">
        <v>2279</v>
      </c>
      <c r="F96" s="178" t="s">
        <v>2280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SUM(P97:P149)</f>
        <v>0</v>
      </c>
      <c r="Q96" s="172"/>
      <c r="R96" s="173">
        <f>SUM(R97:R149)</f>
        <v>0</v>
      </c>
      <c r="S96" s="172"/>
      <c r="T96" s="174">
        <f>SUM(T97:T149)</f>
        <v>0</v>
      </c>
      <c r="AR96" s="175" t="s">
        <v>147</v>
      </c>
      <c r="AT96" s="176" t="s">
        <v>70</v>
      </c>
      <c r="AU96" s="176" t="s">
        <v>78</v>
      </c>
      <c r="AY96" s="175" t="s">
        <v>146</v>
      </c>
      <c r="BK96" s="177">
        <f>SUM(BK97:BK149)</f>
        <v>0</v>
      </c>
    </row>
    <row r="97" spans="1:65" s="2" customFormat="1" ht="16.5" customHeight="1">
      <c r="A97" s="36"/>
      <c r="B97" s="37"/>
      <c r="C97" s="180" t="s">
        <v>80</v>
      </c>
      <c r="D97" s="180" t="s">
        <v>149</v>
      </c>
      <c r="E97" s="181" t="s">
        <v>2281</v>
      </c>
      <c r="F97" s="182" t="s">
        <v>2282</v>
      </c>
      <c r="G97" s="183" t="s">
        <v>2283</v>
      </c>
      <c r="H97" s="184">
        <v>2</v>
      </c>
      <c r="I97" s="185"/>
      <c r="J97" s="186">
        <f>ROUND(I97*H97,2)</f>
        <v>0</v>
      </c>
      <c r="K97" s="182" t="s">
        <v>592</v>
      </c>
      <c r="L97" s="41"/>
      <c r="M97" s="187" t="s">
        <v>19</v>
      </c>
      <c r="N97" s="188" t="s">
        <v>42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2088</v>
      </c>
      <c r="AT97" s="191" t="s">
        <v>149</v>
      </c>
      <c r="AU97" s="191" t="s">
        <v>80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78</v>
      </c>
      <c r="BK97" s="192">
        <f>ROUND(I97*H97,2)</f>
        <v>0</v>
      </c>
      <c r="BL97" s="19" t="s">
        <v>2088</v>
      </c>
      <c r="BM97" s="191" t="s">
        <v>2284</v>
      </c>
    </row>
    <row r="98" spans="1:65" s="2" customFormat="1" ht="11.25">
      <c r="A98" s="36"/>
      <c r="B98" s="37"/>
      <c r="C98" s="38"/>
      <c r="D98" s="193" t="s">
        <v>156</v>
      </c>
      <c r="E98" s="38"/>
      <c r="F98" s="194" t="s">
        <v>2282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80</v>
      </c>
    </row>
    <row r="99" spans="1:65" s="2" customFormat="1" ht="11.25">
      <c r="A99" s="36"/>
      <c r="B99" s="37"/>
      <c r="C99" s="38"/>
      <c r="D99" s="245" t="s">
        <v>595</v>
      </c>
      <c r="E99" s="38"/>
      <c r="F99" s="246" t="s">
        <v>2285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595</v>
      </c>
      <c r="AU99" s="19" t="s">
        <v>80</v>
      </c>
    </row>
    <row r="100" spans="1:65" s="13" customFormat="1" ht="11.25">
      <c r="B100" s="198"/>
      <c r="C100" s="199"/>
      <c r="D100" s="193" t="s">
        <v>158</v>
      </c>
      <c r="E100" s="200" t="s">
        <v>19</v>
      </c>
      <c r="F100" s="201" t="s">
        <v>2274</v>
      </c>
      <c r="G100" s="199"/>
      <c r="H100" s="200" t="s">
        <v>19</v>
      </c>
      <c r="I100" s="202"/>
      <c r="J100" s="199"/>
      <c r="K100" s="199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158</v>
      </c>
      <c r="AU100" s="207" t="s">
        <v>80</v>
      </c>
      <c r="AV100" s="13" t="s">
        <v>78</v>
      </c>
      <c r="AW100" s="13" t="s">
        <v>33</v>
      </c>
      <c r="AX100" s="13" t="s">
        <v>71</v>
      </c>
      <c r="AY100" s="207" t="s">
        <v>146</v>
      </c>
    </row>
    <row r="101" spans="1:65" s="14" customFormat="1" ht="22.5">
      <c r="B101" s="208"/>
      <c r="C101" s="209"/>
      <c r="D101" s="193" t="s">
        <v>158</v>
      </c>
      <c r="E101" s="210" t="s">
        <v>19</v>
      </c>
      <c r="F101" s="211" t="s">
        <v>2286</v>
      </c>
      <c r="G101" s="209"/>
      <c r="H101" s="212">
        <v>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3" customFormat="1" ht="22.5">
      <c r="B102" s="198"/>
      <c r="C102" s="199"/>
      <c r="D102" s="193" t="s">
        <v>158</v>
      </c>
      <c r="E102" s="200" t="s">
        <v>19</v>
      </c>
      <c r="F102" s="201" t="s">
        <v>2287</v>
      </c>
      <c r="G102" s="199"/>
      <c r="H102" s="200" t="s">
        <v>19</v>
      </c>
      <c r="I102" s="202"/>
      <c r="J102" s="199"/>
      <c r="K102" s="199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158</v>
      </c>
      <c r="AU102" s="207" t="s">
        <v>80</v>
      </c>
      <c r="AV102" s="13" t="s">
        <v>78</v>
      </c>
      <c r="AW102" s="13" t="s">
        <v>33</v>
      </c>
      <c r="AX102" s="13" t="s">
        <v>71</v>
      </c>
      <c r="AY102" s="207" t="s">
        <v>146</v>
      </c>
    </row>
    <row r="103" spans="1:65" s="13" customFormat="1" ht="11.25">
      <c r="B103" s="198"/>
      <c r="C103" s="199"/>
      <c r="D103" s="193" t="s">
        <v>158</v>
      </c>
      <c r="E103" s="200" t="s">
        <v>19</v>
      </c>
      <c r="F103" s="201" t="s">
        <v>2277</v>
      </c>
      <c r="G103" s="199"/>
      <c r="H103" s="200" t="s">
        <v>19</v>
      </c>
      <c r="I103" s="202"/>
      <c r="J103" s="199"/>
      <c r="K103" s="199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158</v>
      </c>
      <c r="AU103" s="207" t="s">
        <v>80</v>
      </c>
      <c r="AV103" s="13" t="s">
        <v>78</v>
      </c>
      <c r="AW103" s="13" t="s">
        <v>33</v>
      </c>
      <c r="AX103" s="13" t="s">
        <v>71</v>
      </c>
      <c r="AY103" s="207" t="s">
        <v>146</v>
      </c>
    </row>
    <row r="104" spans="1:65" s="14" customFormat="1" ht="22.5">
      <c r="B104" s="208"/>
      <c r="C104" s="209"/>
      <c r="D104" s="193" t="s">
        <v>158</v>
      </c>
      <c r="E104" s="210" t="s">
        <v>19</v>
      </c>
      <c r="F104" s="211" t="s">
        <v>2288</v>
      </c>
      <c r="G104" s="209"/>
      <c r="H104" s="212">
        <v>1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158</v>
      </c>
      <c r="AU104" s="218" t="s">
        <v>80</v>
      </c>
      <c r="AV104" s="14" t="s">
        <v>80</v>
      </c>
      <c r="AW104" s="14" t="s">
        <v>33</v>
      </c>
      <c r="AX104" s="14" t="s">
        <v>71</v>
      </c>
      <c r="AY104" s="218" t="s">
        <v>146</v>
      </c>
    </row>
    <row r="105" spans="1:65" s="13" customFormat="1" ht="22.5">
      <c r="B105" s="198"/>
      <c r="C105" s="199"/>
      <c r="D105" s="193" t="s">
        <v>158</v>
      </c>
      <c r="E105" s="200" t="s">
        <v>19</v>
      </c>
      <c r="F105" s="201" t="s">
        <v>2287</v>
      </c>
      <c r="G105" s="199"/>
      <c r="H105" s="200" t="s">
        <v>19</v>
      </c>
      <c r="I105" s="202"/>
      <c r="J105" s="199"/>
      <c r="K105" s="199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158</v>
      </c>
      <c r="AU105" s="207" t="s">
        <v>80</v>
      </c>
      <c r="AV105" s="13" t="s">
        <v>78</v>
      </c>
      <c r="AW105" s="13" t="s">
        <v>33</v>
      </c>
      <c r="AX105" s="13" t="s">
        <v>71</v>
      </c>
      <c r="AY105" s="207" t="s">
        <v>146</v>
      </c>
    </row>
    <row r="106" spans="1:65" s="15" customFormat="1" ht="11.25">
      <c r="B106" s="219"/>
      <c r="C106" s="220"/>
      <c r="D106" s="193" t="s">
        <v>158</v>
      </c>
      <c r="E106" s="221" t="s">
        <v>19</v>
      </c>
      <c r="F106" s="222" t="s">
        <v>161</v>
      </c>
      <c r="G106" s="220"/>
      <c r="H106" s="223">
        <v>2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158</v>
      </c>
      <c r="AU106" s="229" t="s">
        <v>80</v>
      </c>
      <c r="AV106" s="15" t="s">
        <v>154</v>
      </c>
      <c r="AW106" s="15" t="s">
        <v>33</v>
      </c>
      <c r="AX106" s="15" t="s">
        <v>78</v>
      </c>
      <c r="AY106" s="229" t="s">
        <v>146</v>
      </c>
    </row>
    <row r="107" spans="1:65" s="2" customFormat="1" ht="16.5" customHeight="1">
      <c r="A107" s="36"/>
      <c r="B107" s="37"/>
      <c r="C107" s="180" t="s">
        <v>169</v>
      </c>
      <c r="D107" s="180" t="s">
        <v>149</v>
      </c>
      <c r="E107" s="181" t="s">
        <v>2289</v>
      </c>
      <c r="F107" s="182" t="s">
        <v>2282</v>
      </c>
      <c r="G107" s="183" t="s">
        <v>2283</v>
      </c>
      <c r="H107" s="184">
        <v>4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42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2088</v>
      </c>
      <c r="AT107" s="191" t="s">
        <v>149</v>
      </c>
      <c r="AU107" s="191" t="s">
        <v>80</v>
      </c>
      <c r="AY107" s="19" t="s">
        <v>146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78</v>
      </c>
      <c r="BK107" s="192">
        <f>ROUND(I107*H107,2)</f>
        <v>0</v>
      </c>
      <c r="BL107" s="19" t="s">
        <v>2088</v>
      </c>
      <c r="BM107" s="191" t="s">
        <v>2290</v>
      </c>
    </row>
    <row r="108" spans="1:65" s="2" customFormat="1" ht="11.25">
      <c r="A108" s="36"/>
      <c r="B108" s="37"/>
      <c r="C108" s="38"/>
      <c r="D108" s="193" t="s">
        <v>156</v>
      </c>
      <c r="E108" s="38"/>
      <c r="F108" s="194" t="s">
        <v>2291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156</v>
      </c>
      <c r="AU108" s="19" t="s">
        <v>80</v>
      </c>
    </row>
    <row r="109" spans="1:65" s="13" customFormat="1" ht="11.25">
      <c r="B109" s="198"/>
      <c r="C109" s="199"/>
      <c r="D109" s="193" t="s">
        <v>158</v>
      </c>
      <c r="E109" s="200" t="s">
        <v>19</v>
      </c>
      <c r="F109" s="201" t="s">
        <v>2292</v>
      </c>
      <c r="G109" s="199"/>
      <c r="H109" s="200" t="s">
        <v>19</v>
      </c>
      <c r="I109" s="202"/>
      <c r="J109" s="199"/>
      <c r="K109" s="199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158</v>
      </c>
      <c r="AU109" s="207" t="s">
        <v>80</v>
      </c>
      <c r="AV109" s="13" t="s">
        <v>78</v>
      </c>
      <c r="AW109" s="13" t="s">
        <v>33</v>
      </c>
      <c r="AX109" s="13" t="s">
        <v>71</v>
      </c>
      <c r="AY109" s="207" t="s">
        <v>146</v>
      </c>
    </row>
    <row r="110" spans="1:65" s="13" customFormat="1" ht="22.5">
      <c r="B110" s="198"/>
      <c r="C110" s="199"/>
      <c r="D110" s="193" t="s">
        <v>158</v>
      </c>
      <c r="E110" s="200" t="s">
        <v>19</v>
      </c>
      <c r="F110" s="201" t="s">
        <v>2293</v>
      </c>
      <c r="G110" s="199"/>
      <c r="H110" s="200" t="s">
        <v>19</v>
      </c>
      <c r="I110" s="202"/>
      <c r="J110" s="199"/>
      <c r="K110" s="199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158</v>
      </c>
      <c r="AU110" s="207" t="s">
        <v>80</v>
      </c>
      <c r="AV110" s="13" t="s">
        <v>78</v>
      </c>
      <c r="AW110" s="13" t="s">
        <v>33</v>
      </c>
      <c r="AX110" s="13" t="s">
        <v>71</v>
      </c>
      <c r="AY110" s="207" t="s">
        <v>146</v>
      </c>
    </row>
    <row r="111" spans="1:65" s="14" customFormat="1" ht="22.5">
      <c r="B111" s="208"/>
      <c r="C111" s="209"/>
      <c r="D111" s="193" t="s">
        <v>158</v>
      </c>
      <c r="E111" s="210" t="s">
        <v>19</v>
      </c>
      <c r="F111" s="211" t="s">
        <v>2294</v>
      </c>
      <c r="G111" s="209"/>
      <c r="H111" s="212">
        <v>1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158</v>
      </c>
      <c r="AU111" s="218" t="s">
        <v>80</v>
      </c>
      <c r="AV111" s="14" t="s">
        <v>80</v>
      </c>
      <c r="AW111" s="14" t="s">
        <v>33</v>
      </c>
      <c r="AX111" s="14" t="s">
        <v>71</v>
      </c>
      <c r="AY111" s="218" t="s">
        <v>146</v>
      </c>
    </row>
    <row r="112" spans="1:65" s="14" customFormat="1" ht="11.25">
      <c r="B112" s="208"/>
      <c r="C112" s="209"/>
      <c r="D112" s="193" t="s">
        <v>158</v>
      </c>
      <c r="E112" s="210" t="s">
        <v>19</v>
      </c>
      <c r="F112" s="211" t="s">
        <v>2295</v>
      </c>
      <c r="G112" s="209"/>
      <c r="H112" s="212">
        <v>1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158</v>
      </c>
      <c r="AU112" s="218" t="s">
        <v>80</v>
      </c>
      <c r="AV112" s="14" t="s">
        <v>80</v>
      </c>
      <c r="AW112" s="14" t="s">
        <v>33</v>
      </c>
      <c r="AX112" s="14" t="s">
        <v>71</v>
      </c>
      <c r="AY112" s="218" t="s">
        <v>146</v>
      </c>
    </row>
    <row r="113" spans="1:65" s="13" customFormat="1" ht="11.25">
      <c r="B113" s="198"/>
      <c r="C113" s="199"/>
      <c r="D113" s="193" t="s">
        <v>158</v>
      </c>
      <c r="E113" s="200" t="s">
        <v>19</v>
      </c>
      <c r="F113" s="201" t="s">
        <v>2277</v>
      </c>
      <c r="G113" s="199"/>
      <c r="H113" s="200" t="s">
        <v>19</v>
      </c>
      <c r="I113" s="202"/>
      <c r="J113" s="199"/>
      <c r="K113" s="199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158</v>
      </c>
      <c r="AU113" s="207" t="s">
        <v>80</v>
      </c>
      <c r="AV113" s="13" t="s">
        <v>78</v>
      </c>
      <c r="AW113" s="13" t="s">
        <v>33</v>
      </c>
      <c r="AX113" s="13" t="s">
        <v>71</v>
      </c>
      <c r="AY113" s="207" t="s">
        <v>146</v>
      </c>
    </row>
    <row r="114" spans="1:65" s="13" customFormat="1" ht="22.5">
      <c r="B114" s="198"/>
      <c r="C114" s="199"/>
      <c r="D114" s="193" t="s">
        <v>158</v>
      </c>
      <c r="E114" s="200" t="s">
        <v>19</v>
      </c>
      <c r="F114" s="201" t="s">
        <v>2293</v>
      </c>
      <c r="G114" s="199"/>
      <c r="H114" s="200" t="s">
        <v>19</v>
      </c>
      <c r="I114" s="202"/>
      <c r="J114" s="199"/>
      <c r="K114" s="199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158</v>
      </c>
      <c r="AU114" s="207" t="s">
        <v>80</v>
      </c>
      <c r="AV114" s="13" t="s">
        <v>78</v>
      </c>
      <c r="AW114" s="13" t="s">
        <v>33</v>
      </c>
      <c r="AX114" s="13" t="s">
        <v>71</v>
      </c>
      <c r="AY114" s="207" t="s">
        <v>146</v>
      </c>
    </row>
    <row r="115" spans="1:65" s="14" customFormat="1" ht="22.5">
      <c r="B115" s="208"/>
      <c r="C115" s="209"/>
      <c r="D115" s="193" t="s">
        <v>158</v>
      </c>
      <c r="E115" s="210" t="s">
        <v>19</v>
      </c>
      <c r="F115" s="211" t="s">
        <v>2294</v>
      </c>
      <c r="G115" s="209"/>
      <c r="H115" s="212">
        <v>1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158</v>
      </c>
      <c r="AU115" s="218" t="s">
        <v>80</v>
      </c>
      <c r="AV115" s="14" t="s">
        <v>80</v>
      </c>
      <c r="AW115" s="14" t="s">
        <v>33</v>
      </c>
      <c r="AX115" s="14" t="s">
        <v>71</v>
      </c>
      <c r="AY115" s="218" t="s">
        <v>146</v>
      </c>
    </row>
    <row r="116" spans="1:65" s="14" customFormat="1" ht="11.25">
      <c r="B116" s="208"/>
      <c r="C116" s="209"/>
      <c r="D116" s="193" t="s">
        <v>158</v>
      </c>
      <c r="E116" s="210" t="s">
        <v>19</v>
      </c>
      <c r="F116" s="211" t="s">
        <v>2295</v>
      </c>
      <c r="G116" s="209"/>
      <c r="H116" s="212">
        <v>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158</v>
      </c>
      <c r="AU116" s="218" t="s">
        <v>80</v>
      </c>
      <c r="AV116" s="14" t="s">
        <v>80</v>
      </c>
      <c r="AW116" s="14" t="s">
        <v>33</v>
      </c>
      <c r="AX116" s="14" t="s">
        <v>71</v>
      </c>
      <c r="AY116" s="218" t="s">
        <v>146</v>
      </c>
    </row>
    <row r="117" spans="1:65" s="15" customFormat="1" ht="11.25">
      <c r="B117" s="219"/>
      <c r="C117" s="220"/>
      <c r="D117" s="193" t="s">
        <v>158</v>
      </c>
      <c r="E117" s="221" t="s">
        <v>19</v>
      </c>
      <c r="F117" s="222" t="s">
        <v>161</v>
      </c>
      <c r="G117" s="220"/>
      <c r="H117" s="223">
        <v>4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158</v>
      </c>
      <c r="AU117" s="229" t="s">
        <v>80</v>
      </c>
      <c r="AV117" s="15" t="s">
        <v>154</v>
      </c>
      <c r="AW117" s="15" t="s">
        <v>33</v>
      </c>
      <c r="AX117" s="15" t="s">
        <v>78</v>
      </c>
      <c r="AY117" s="229" t="s">
        <v>146</v>
      </c>
    </row>
    <row r="118" spans="1:65" s="2" customFormat="1" ht="16.5" customHeight="1">
      <c r="A118" s="36"/>
      <c r="B118" s="37"/>
      <c r="C118" s="180" t="s">
        <v>154</v>
      </c>
      <c r="D118" s="180" t="s">
        <v>149</v>
      </c>
      <c r="E118" s="181" t="s">
        <v>2296</v>
      </c>
      <c r="F118" s="182" t="s">
        <v>2297</v>
      </c>
      <c r="G118" s="183" t="s">
        <v>2283</v>
      </c>
      <c r="H118" s="184">
        <v>2</v>
      </c>
      <c r="I118" s="185"/>
      <c r="J118" s="186">
        <f>ROUND(I118*H118,2)</f>
        <v>0</v>
      </c>
      <c r="K118" s="182" t="s">
        <v>592</v>
      </c>
      <c r="L118" s="41"/>
      <c r="M118" s="187" t="s">
        <v>19</v>
      </c>
      <c r="N118" s="188" t="s">
        <v>42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2088</v>
      </c>
      <c r="AT118" s="191" t="s">
        <v>149</v>
      </c>
      <c r="AU118" s="191" t="s">
        <v>80</v>
      </c>
      <c r="AY118" s="19" t="s">
        <v>146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78</v>
      </c>
      <c r="BK118" s="192">
        <f>ROUND(I118*H118,2)</f>
        <v>0</v>
      </c>
      <c r="BL118" s="19" t="s">
        <v>2088</v>
      </c>
      <c r="BM118" s="191" t="s">
        <v>2298</v>
      </c>
    </row>
    <row r="119" spans="1:65" s="2" customFormat="1" ht="11.25">
      <c r="A119" s="36"/>
      <c r="B119" s="37"/>
      <c r="C119" s="38"/>
      <c r="D119" s="193" t="s">
        <v>156</v>
      </c>
      <c r="E119" s="38"/>
      <c r="F119" s="194" t="s">
        <v>2297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156</v>
      </c>
      <c r="AU119" s="19" t="s">
        <v>80</v>
      </c>
    </row>
    <row r="120" spans="1:65" s="2" customFormat="1" ht="11.25">
      <c r="A120" s="36"/>
      <c r="B120" s="37"/>
      <c r="C120" s="38"/>
      <c r="D120" s="245" t="s">
        <v>595</v>
      </c>
      <c r="E120" s="38"/>
      <c r="F120" s="246" t="s">
        <v>2299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595</v>
      </c>
      <c r="AU120" s="19" t="s">
        <v>80</v>
      </c>
    </row>
    <row r="121" spans="1:65" s="13" customFormat="1" ht="11.25">
      <c r="B121" s="198"/>
      <c r="C121" s="199"/>
      <c r="D121" s="193" t="s">
        <v>158</v>
      </c>
      <c r="E121" s="200" t="s">
        <v>19</v>
      </c>
      <c r="F121" s="201" t="s">
        <v>2274</v>
      </c>
      <c r="G121" s="199"/>
      <c r="H121" s="200" t="s">
        <v>19</v>
      </c>
      <c r="I121" s="202"/>
      <c r="J121" s="199"/>
      <c r="K121" s="199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158</v>
      </c>
      <c r="AU121" s="207" t="s">
        <v>80</v>
      </c>
      <c r="AV121" s="13" t="s">
        <v>78</v>
      </c>
      <c r="AW121" s="13" t="s">
        <v>33</v>
      </c>
      <c r="AX121" s="13" t="s">
        <v>71</v>
      </c>
      <c r="AY121" s="207" t="s">
        <v>146</v>
      </c>
    </row>
    <row r="122" spans="1:65" s="14" customFormat="1" ht="22.5">
      <c r="B122" s="208"/>
      <c r="C122" s="209"/>
      <c r="D122" s="193" t="s">
        <v>158</v>
      </c>
      <c r="E122" s="210" t="s">
        <v>19</v>
      </c>
      <c r="F122" s="211" t="s">
        <v>2300</v>
      </c>
      <c r="G122" s="209"/>
      <c r="H122" s="212">
        <v>1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158</v>
      </c>
      <c r="AU122" s="218" t="s">
        <v>80</v>
      </c>
      <c r="AV122" s="14" t="s">
        <v>80</v>
      </c>
      <c r="AW122" s="14" t="s">
        <v>33</v>
      </c>
      <c r="AX122" s="14" t="s">
        <v>71</v>
      </c>
      <c r="AY122" s="218" t="s">
        <v>146</v>
      </c>
    </row>
    <row r="123" spans="1:65" s="13" customFormat="1" ht="11.25">
      <c r="B123" s="198"/>
      <c r="C123" s="199"/>
      <c r="D123" s="193" t="s">
        <v>158</v>
      </c>
      <c r="E123" s="200" t="s">
        <v>19</v>
      </c>
      <c r="F123" s="201" t="s">
        <v>2277</v>
      </c>
      <c r="G123" s="199"/>
      <c r="H123" s="200" t="s">
        <v>19</v>
      </c>
      <c r="I123" s="202"/>
      <c r="J123" s="199"/>
      <c r="K123" s="199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158</v>
      </c>
      <c r="AU123" s="207" t="s">
        <v>80</v>
      </c>
      <c r="AV123" s="13" t="s">
        <v>78</v>
      </c>
      <c r="AW123" s="13" t="s">
        <v>33</v>
      </c>
      <c r="AX123" s="13" t="s">
        <v>71</v>
      </c>
      <c r="AY123" s="207" t="s">
        <v>146</v>
      </c>
    </row>
    <row r="124" spans="1:65" s="14" customFormat="1" ht="22.5">
      <c r="B124" s="208"/>
      <c r="C124" s="209"/>
      <c r="D124" s="193" t="s">
        <v>158</v>
      </c>
      <c r="E124" s="210" t="s">
        <v>19</v>
      </c>
      <c r="F124" s="211" t="s">
        <v>2300</v>
      </c>
      <c r="G124" s="209"/>
      <c r="H124" s="212">
        <v>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158</v>
      </c>
      <c r="AU124" s="218" t="s">
        <v>80</v>
      </c>
      <c r="AV124" s="14" t="s">
        <v>80</v>
      </c>
      <c r="AW124" s="14" t="s">
        <v>33</v>
      </c>
      <c r="AX124" s="14" t="s">
        <v>71</v>
      </c>
      <c r="AY124" s="218" t="s">
        <v>146</v>
      </c>
    </row>
    <row r="125" spans="1:65" s="15" customFormat="1" ht="11.25">
      <c r="B125" s="219"/>
      <c r="C125" s="220"/>
      <c r="D125" s="193" t="s">
        <v>158</v>
      </c>
      <c r="E125" s="221" t="s">
        <v>19</v>
      </c>
      <c r="F125" s="222" t="s">
        <v>161</v>
      </c>
      <c r="G125" s="220"/>
      <c r="H125" s="223">
        <v>2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158</v>
      </c>
      <c r="AU125" s="229" t="s">
        <v>80</v>
      </c>
      <c r="AV125" s="15" t="s">
        <v>154</v>
      </c>
      <c r="AW125" s="15" t="s">
        <v>33</v>
      </c>
      <c r="AX125" s="15" t="s">
        <v>78</v>
      </c>
      <c r="AY125" s="229" t="s">
        <v>146</v>
      </c>
    </row>
    <row r="126" spans="1:65" s="2" customFormat="1" ht="16.5" customHeight="1">
      <c r="A126" s="36"/>
      <c r="B126" s="37"/>
      <c r="C126" s="180" t="s">
        <v>147</v>
      </c>
      <c r="D126" s="180" t="s">
        <v>149</v>
      </c>
      <c r="E126" s="181" t="s">
        <v>2301</v>
      </c>
      <c r="F126" s="182" t="s">
        <v>2302</v>
      </c>
      <c r="G126" s="183" t="s">
        <v>2283</v>
      </c>
      <c r="H126" s="184">
        <v>1</v>
      </c>
      <c r="I126" s="185"/>
      <c r="J126" s="186">
        <f>ROUND(I126*H126,2)</f>
        <v>0</v>
      </c>
      <c r="K126" s="182" t="s">
        <v>592</v>
      </c>
      <c r="L126" s="41"/>
      <c r="M126" s="187" t="s">
        <v>19</v>
      </c>
      <c r="N126" s="188" t="s">
        <v>42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2088</v>
      </c>
      <c r="AT126" s="191" t="s">
        <v>149</v>
      </c>
      <c r="AU126" s="191" t="s">
        <v>80</v>
      </c>
      <c r="AY126" s="19" t="s">
        <v>146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78</v>
      </c>
      <c r="BK126" s="192">
        <f>ROUND(I126*H126,2)</f>
        <v>0</v>
      </c>
      <c r="BL126" s="19" t="s">
        <v>2088</v>
      </c>
      <c r="BM126" s="191" t="s">
        <v>2303</v>
      </c>
    </row>
    <row r="127" spans="1:65" s="2" customFormat="1" ht="11.25">
      <c r="A127" s="36"/>
      <c r="B127" s="37"/>
      <c r="C127" s="38"/>
      <c r="D127" s="193" t="s">
        <v>156</v>
      </c>
      <c r="E127" s="38"/>
      <c r="F127" s="194" t="s">
        <v>2302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156</v>
      </c>
      <c r="AU127" s="19" t="s">
        <v>80</v>
      </c>
    </row>
    <row r="128" spans="1:65" s="2" customFormat="1" ht="11.25">
      <c r="A128" s="36"/>
      <c r="B128" s="37"/>
      <c r="C128" s="38"/>
      <c r="D128" s="245" t="s">
        <v>595</v>
      </c>
      <c r="E128" s="38"/>
      <c r="F128" s="246" t="s">
        <v>2304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595</v>
      </c>
      <c r="AU128" s="19" t="s">
        <v>80</v>
      </c>
    </row>
    <row r="129" spans="1:65" s="13" customFormat="1" ht="11.25">
      <c r="B129" s="198"/>
      <c r="C129" s="199"/>
      <c r="D129" s="193" t="s">
        <v>158</v>
      </c>
      <c r="E129" s="200" t="s">
        <v>19</v>
      </c>
      <c r="F129" s="201" t="s">
        <v>2274</v>
      </c>
      <c r="G129" s="199"/>
      <c r="H129" s="200" t="s">
        <v>19</v>
      </c>
      <c r="I129" s="202"/>
      <c r="J129" s="199"/>
      <c r="K129" s="199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158</v>
      </c>
      <c r="AU129" s="207" t="s">
        <v>80</v>
      </c>
      <c r="AV129" s="13" t="s">
        <v>78</v>
      </c>
      <c r="AW129" s="13" t="s">
        <v>33</v>
      </c>
      <c r="AX129" s="13" t="s">
        <v>71</v>
      </c>
      <c r="AY129" s="207" t="s">
        <v>146</v>
      </c>
    </row>
    <row r="130" spans="1:65" s="14" customFormat="1" ht="33.75">
      <c r="B130" s="208"/>
      <c r="C130" s="209"/>
      <c r="D130" s="193" t="s">
        <v>158</v>
      </c>
      <c r="E130" s="210" t="s">
        <v>19</v>
      </c>
      <c r="F130" s="211" t="s">
        <v>2305</v>
      </c>
      <c r="G130" s="209"/>
      <c r="H130" s="212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158</v>
      </c>
      <c r="AU130" s="218" t="s">
        <v>80</v>
      </c>
      <c r="AV130" s="14" t="s">
        <v>80</v>
      </c>
      <c r="AW130" s="14" t="s">
        <v>33</v>
      </c>
      <c r="AX130" s="14" t="s">
        <v>71</v>
      </c>
      <c r="AY130" s="218" t="s">
        <v>146</v>
      </c>
    </row>
    <row r="131" spans="1:65" s="15" customFormat="1" ht="11.25">
      <c r="B131" s="219"/>
      <c r="C131" s="220"/>
      <c r="D131" s="193" t="s">
        <v>158</v>
      </c>
      <c r="E131" s="221" t="s">
        <v>19</v>
      </c>
      <c r="F131" s="222" t="s">
        <v>161</v>
      </c>
      <c r="G131" s="220"/>
      <c r="H131" s="223">
        <v>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158</v>
      </c>
      <c r="AU131" s="229" t="s">
        <v>80</v>
      </c>
      <c r="AV131" s="15" t="s">
        <v>154</v>
      </c>
      <c r="AW131" s="15" t="s">
        <v>33</v>
      </c>
      <c r="AX131" s="15" t="s">
        <v>78</v>
      </c>
      <c r="AY131" s="229" t="s">
        <v>146</v>
      </c>
    </row>
    <row r="132" spans="1:65" s="2" customFormat="1" ht="16.5" customHeight="1">
      <c r="A132" s="36"/>
      <c r="B132" s="37"/>
      <c r="C132" s="180" t="s">
        <v>189</v>
      </c>
      <c r="D132" s="180" t="s">
        <v>149</v>
      </c>
      <c r="E132" s="181" t="s">
        <v>2306</v>
      </c>
      <c r="F132" s="182" t="s">
        <v>2307</v>
      </c>
      <c r="G132" s="183" t="s">
        <v>2283</v>
      </c>
      <c r="H132" s="184">
        <v>1</v>
      </c>
      <c r="I132" s="185"/>
      <c r="J132" s="186">
        <f>ROUND(I132*H132,2)</f>
        <v>0</v>
      </c>
      <c r="K132" s="182" t="s">
        <v>592</v>
      </c>
      <c r="L132" s="41"/>
      <c r="M132" s="187" t="s">
        <v>19</v>
      </c>
      <c r="N132" s="188" t="s">
        <v>42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2088</v>
      </c>
      <c r="AT132" s="191" t="s">
        <v>149</v>
      </c>
      <c r="AU132" s="191" t="s">
        <v>80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78</v>
      </c>
      <c r="BK132" s="192">
        <f>ROUND(I132*H132,2)</f>
        <v>0</v>
      </c>
      <c r="BL132" s="19" t="s">
        <v>2088</v>
      </c>
      <c r="BM132" s="191" t="s">
        <v>2308</v>
      </c>
    </row>
    <row r="133" spans="1:65" s="2" customFormat="1" ht="11.25">
      <c r="A133" s="36"/>
      <c r="B133" s="37"/>
      <c r="C133" s="38"/>
      <c r="D133" s="193" t="s">
        <v>156</v>
      </c>
      <c r="E133" s="38"/>
      <c r="F133" s="194" t="s">
        <v>2307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156</v>
      </c>
      <c r="AU133" s="19" t="s">
        <v>80</v>
      </c>
    </row>
    <row r="134" spans="1:65" s="2" customFormat="1" ht="11.25">
      <c r="A134" s="36"/>
      <c r="B134" s="37"/>
      <c r="C134" s="38"/>
      <c r="D134" s="245" t="s">
        <v>595</v>
      </c>
      <c r="E134" s="38"/>
      <c r="F134" s="246" t="s">
        <v>2309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595</v>
      </c>
      <c r="AU134" s="19" t="s">
        <v>80</v>
      </c>
    </row>
    <row r="135" spans="1:65" s="14" customFormat="1" ht="22.5">
      <c r="B135" s="208"/>
      <c r="C135" s="209"/>
      <c r="D135" s="193" t="s">
        <v>158</v>
      </c>
      <c r="E135" s="210" t="s">
        <v>19</v>
      </c>
      <c r="F135" s="211" t="s">
        <v>2310</v>
      </c>
      <c r="G135" s="209"/>
      <c r="H135" s="212">
        <v>1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158</v>
      </c>
      <c r="AU135" s="218" t="s">
        <v>80</v>
      </c>
      <c r="AV135" s="14" t="s">
        <v>80</v>
      </c>
      <c r="AW135" s="14" t="s">
        <v>33</v>
      </c>
      <c r="AX135" s="14" t="s">
        <v>71</v>
      </c>
      <c r="AY135" s="218" t="s">
        <v>146</v>
      </c>
    </row>
    <row r="136" spans="1:65" s="15" customFormat="1" ht="11.25">
      <c r="B136" s="219"/>
      <c r="C136" s="220"/>
      <c r="D136" s="193" t="s">
        <v>158</v>
      </c>
      <c r="E136" s="221" t="s">
        <v>19</v>
      </c>
      <c r="F136" s="222" t="s">
        <v>161</v>
      </c>
      <c r="G136" s="220"/>
      <c r="H136" s="223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158</v>
      </c>
      <c r="AU136" s="229" t="s">
        <v>80</v>
      </c>
      <c r="AV136" s="15" t="s">
        <v>154</v>
      </c>
      <c r="AW136" s="15" t="s">
        <v>33</v>
      </c>
      <c r="AX136" s="15" t="s">
        <v>78</v>
      </c>
      <c r="AY136" s="229" t="s">
        <v>146</v>
      </c>
    </row>
    <row r="137" spans="1:65" s="2" customFormat="1" ht="16.5" customHeight="1">
      <c r="A137" s="36"/>
      <c r="B137" s="37"/>
      <c r="C137" s="180" t="s">
        <v>195</v>
      </c>
      <c r="D137" s="180" t="s">
        <v>149</v>
      </c>
      <c r="E137" s="181" t="s">
        <v>2311</v>
      </c>
      <c r="F137" s="182" t="s">
        <v>2312</v>
      </c>
      <c r="G137" s="183" t="s">
        <v>2283</v>
      </c>
      <c r="H137" s="184">
        <v>1</v>
      </c>
      <c r="I137" s="185"/>
      <c r="J137" s="186">
        <f>ROUND(I137*H137,2)</f>
        <v>0</v>
      </c>
      <c r="K137" s="182" t="s">
        <v>592</v>
      </c>
      <c r="L137" s="41"/>
      <c r="M137" s="187" t="s">
        <v>19</v>
      </c>
      <c r="N137" s="188" t="s">
        <v>42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2088</v>
      </c>
      <c r="AT137" s="191" t="s">
        <v>149</v>
      </c>
      <c r="AU137" s="191" t="s">
        <v>80</v>
      </c>
      <c r="AY137" s="19" t="s">
        <v>146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78</v>
      </c>
      <c r="BK137" s="192">
        <f>ROUND(I137*H137,2)</f>
        <v>0</v>
      </c>
      <c r="BL137" s="19" t="s">
        <v>2088</v>
      </c>
      <c r="BM137" s="191" t="s">
        <v>2313</v>
      </c>
    </row>
    <row r="138" spans="1:65" s="2" customFormat="1" ht="11.25">
      <c r="A138" s="36"/>
      <c r="B138" s="37"/>
      <c r="C138" s="38"/>
      <c r="D138" s="193" t="s">
        <v>156</v>
      </c>
      <c r="E138" s="38"/>
      <c r="F138" s="194" t="s">
        <v>2312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156</v>
      </c>
      <c r="AU138" s="19" t="s">
        <v>80</v>
      </c>
    </row>
    <row r="139" spans="1:65" s="2" customFormat="1" ht="11.25">
      <c r="A139" s="36"/>
      <c r="B139" s="37"/>
      <c r="C139" s="38"/>
      <c r="D139" s="245" t="s">
        <v>595</v>
      </c>
      <c r="E139" s="38"/>
      <c r="F139" s="246" t="s">
        <v>2314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595</v>
      </c>
      <c r="AU139" s="19" t="s">
        <v>80</v>
      </c>
    </row>
    <row r="140" spans="1:65" s="13" customFormat="1" ht="11.25">
      <c r="B140" s="198"/>
      <c r="C140" s="199"/>
      <c r="D140" s="193" t="s">
        <v>158</v>
      </c>
      <c r="E140" s="200" t="s">
        <v>19</v>
      </c>
      <c r="F140" s="201" t="s">
        <v>2274</v>
      </c>
      <c r="G140" s="199"/>
      <c r="H140" s="200" t="s">
        <v>19</v>
      </c>
      <c r="I140" s="202"/>
      <c r="J140" s="199"/>
      <c r="K140" s="199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158</v>
      </c>
      <c r="AU140" s="207" t="s">
        <v>80</v>
      </c>
      <c r="AV140" s="13" t="s">
        <v>78</v>
      </c>
      <c r="AW140" s="13" t="s">
        <v>33</v>
      </c>
      <c r="AX140" s="13" t="s">
        <v>71</v>
      </c>
      <c r="AY140" s="207" t="s">
        <v>146</v>
      </c>
    </row>
    <row r="141" spans="1:65" s="13" customFormat="1" ht="33.75">
      <c r="B141" s="198"/>
      <c r="C141" s="199"/>
      <c r="D141" s="193" t="s">
        <v>158</v>
      </c>
      <c r="E141" s="200" t="s">
        <v>19</v>
      </c>
      <c r="F141" s="201" t="s">
        <v>2315</v>
      </c>
      <c r="G141" s="199"/>
      <c r="H141" s="200" t="s">
        <v>19</v>
      </c>
      <c r="I141" s="202"/>
      <c r="J141" s="199"/>
      <c r="K141" s="199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158</v>
      </c>
      <c r="AU141" s="207" t="s">
        <v>80</v>
      </c>
      <c r="AV141" s="13" t="s">
        <v>78</v>
      </c>
      <c r="AW141" s="13" t="s">
        <v>33</v>
      </c>
      <c r="AX141" s="13" t="s">
        <v>71</v>
      </c>
      <c r="AY141" s="207" t="s">
        <v>146</v>
      </c>
    </row>
    <row r="142" spans="1:65" s="14" customFormat="1" ht="11.25">
      <c r="B142" s="208"/>
      <c r="C142" s="209"/>
      <c r="D142" s="193" t="s">
        <v>158</v>
      </c>
      <c r="E142" s="210" t="s">
        <v>19</v>
      </c>
      <c r="F142" s="211" t="s">
        <v>2316</v>
      </c>
      <c r="G142" s="209"/>
      <c r="H142" s="212">
        <v>1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158</v>
      </c>
      <c r="AU142" s="218" t="s">
        <v>80</v>
      </c>
      <c r="AV142" s="14" t="s">
        <v>80</v>
      </c>
      <c r="AW142" s="14" t="s">
        <v>33</v>
      </c>
      <c r="AX142" s="14" t="s">
        <v>71</v>
      </c>
      <c r="AY142" s="218" t="s">
        <v>146</v>
      </c>
    </row>
    <row r="143" spans="1:65" s="15" customFormat="1" ht="11.25">
      <c r="B143" s="219"/>
      <c r="C143" s="220"/>
      <c r="D143" s="193" t="s">
        <v>158</v>
      </c>
      <c r="E143" s="221" t="s">
        <v>19</v>
      </c>
      <c r="F143" s="222" t="s">
        <v>161</v>
      </c>
      <c r="G143" s="220"/>
      <c r="H143" s="223">
        <v>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158</v>
      </c>
      <c r="AU143" s="229" t="s">
        <v>80</v>
      </c>
      <c r="AV143" s="15" t="s">
        <v>154</v>
      </c>
      <c r="AW143" s="15" t="s">
        <v>33</v>
      </c>
      <c r="AX143" s="15" t="s">
        <v>78</v>
      </c>
      <c r="AY143" s="229" t="s">
        <v>146</v>
      </c>
    </row>
    <row r="144" spans="1:65" s="2" customFormat="1" ht="16.5" customHeight="1">
      <c r="A144" s="36"/>
      <c r="B144" s="37"/>
      <c r="C144" s="180" t="s">
        <v>174</v>
      </c>
      <c r="D144" s="180" t="s">
        <v>149</v>
      </c>
      <c r="E144" s="181" t="s">
        <v>2317</v>
      </c>
      <c r="F144" s="182" t="s">
        <v>2312</v>
      </c>
      <c r="G144" s="183" t="s">
        <v>2283</v>
      </c>
      <c r="H144" s="184">
        <v>1</v>
      </c>
      <c r="I144" s="185"/>
      <c r="J144" s="186">
        <f>ROUND(I144*H144,2)</f>
        <v>0</v>
      </c>
      <c r="K144" s="182" t="s">
        <v>19</v>
      </c>
      <c r="L144" s="41"/>
      <c r="M144" s="187" t="s">
        <v>19</v>
      </c>
      <c r="N144" s="188" t="s">
        <v>42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2088</v>
      </c>
      <c r="AT144" s="191" t="s">
        <v>149</v>
      </c>
      <c r="AU144" s="191" t="s">
        <v>80</v>
      </c>
      <c r="AY144" s="19" t="s">
        <v>146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78</v>
      </c>
      <c r="BK144" s="192">
        <f>ROUND(I144*H144,2)</f>
        <v>0</v>
      </c>
      <c r="BL144" s="19" t="s">
        <v>2088</v>
      </c>
      <c r="BM144" s="191" t="s">
        <v>2318</v>
      </c>
    </row>
    <row r="145" spans="1:65" s="2" customFormat="1" ht="11.25">
      <c r="A145" s="36"/>
      <c r="B145" s="37"/>
      <c r="C145" s="38"/>
      <c r="D145" s="193" t="s">
        <v>156</v>
      </c>
      <c r="E145" s="38"/>
      <c r="F145" s="194" t="s">
        <v>2312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156</v>
      </c>
      <c r="AU145" s="19" t="s">
        <v>80</v>
      </c>
    </row>
    <row r="146" spans="1:65" s="13" customFormat="1" ht="11.25">
      <c r="B146" s="198"/>
      <c r="C146" s="199"/>
      <c r="D146" s="193" t="s">
        <v>158</v>
      </c>
      <c r="E146" s="200" t="s">
        <v>19</v>
      </c>
      <c r="F146" s="201" t="s">
        <v>2277</v>
      </c>
      <c r="G146" s="199"/>
      <c r="H146" s="200" t="s">
        <v>19</v>
      </c>
      <c r="I146" s="202"/>
      <c r="J146" s="199"/>
      <c r="K146" s="199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158</v>
      </c>
      <c r="AU146" s="207" t="s">
        <v>80</v>
      </c>
      <c r="AV146" s="13" t="s">
        <v>78</v>
      </c>
      <c r="AW146" s="13" t="s">
        <v>33</v>
      </c>
      <c r="AX146" s="13" t="s">
        <v>71</v>
      </c>
      <c r="AY146" s="207" t="s">
        <v>146</v>
      </c>
    </row>
    <row r="147" spans="1:65" s="13" customFormat="1" ht="22.5">
      <c r="B147" s="198"/>
      <c r="C147" s="199"/>
      <c r="D147" s="193" t="s">
        <v>158</v>
      </c>
      <c r="E147" s="200" t="s">
        <v>19</v>
      </c>
      <c r="F147" s="201" t="s">
        <v>2319</v>
      </c>
      <c r="G147" s="199"/>
      <c r="H147" s="200" t="s">
        <v>19</v>
      </c>
      <c r="I147" s="202"/>
      <c r="J147" s="199"/>
      <c r="K147" s="199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158</v>
      </c>
      <c r="AU147" s="207" t="s">
        <v>80</v>
      </c>
      <c r="AV147" s="13" t="s">
        <v>78</v>
      </c>
      <c r="AW147" s="13" t="s">
        <v>33</v>
      </c>
      <c r="AX147" s="13" t="s">
        <v>71</v>
      </c>
      <c r="AY147" s="207" t="s">
        <v>146</v>
      </c>
    </row>
    <row r="148" spans="1:65" s="14" customFormat="1" ht="11.25">
      <c r="B148" s="208"/>
      <c r="C148" s="209"/>
      <c r="D148" s="193" t="s">
        <v>158</v>
      </c>
      <c r="E148" s="210" t="s">
        <v>19</v>
      </c>
      <c r="F148" s="211" t="s">
        <v>2320</v>
      </c>
      <c r="G148" s="209"/>
      <c r="H148" s="212">
        <v>1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158</v>
      </c>
      <c r="AU148" s="218" t="s">
        <v>80</v>
      </c>
      <c r="AV148" s="14" t="s">
        <v>80</v>
      </c>
      <c r="AW148" s="14" t="s">
        <v>33</v>
      </c>
      <c r="AX148" s="14" t="s">
        <v>71</v>
      </c>
      <c r="AY148" s="218" t="s">
        <v>146</v>
      </c>
    </row>
    <row r="149" spans="1:65" s="15" customFormat="1" ht="11.25">
      <c r="B149" s="219"/>
      <c r="C149" s="220"/>
      <c r="D149" s="193" t="s">
        <v>158</v>
      </c>
      <c r="E149" s="221" t="s">
        <v>19</v>
      </c>
      <c r="F149" s="222" t="s">
        <v>161</v>
      </c>
      <c r="G149" s="220"/>
      <c r="H149" s="223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158</v>
      </c>
      <c r="AU149" s="229" t="s">
        <v>80</v>
      </c>
      <c r="AV149" s="15" t="s">
        <v>154</v>
      </c>
      <c r="AW149" s="15" t="s">
        <v>33</v>
      </c>
      <c r="AX149" s="15" t="s">
        <v>78</v>
      </c>
      <c r="AY149" s="229" t="s">
        <v>146</v>
      </c>
    </row>
    <row r="150" spans="1:65" s="12" customFormat="1" ht="22.9" customHeight="1">
      <c r="B150" s="164"/>
      <c r="C150" s="165"/>
      <c r="D150" s="166" t="s">
        <v>70</v>
      </c>
      <c r="E150" s="178" t="s">
        <v>2321</v>
      </c>
      <c r="F150" s="178" t="s">
        <v>2322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SUM(P151:P165)</f>
        <v>0</v>
      </c>
      <c r="Q150" s="172"/>
      <c r="R150" s="173">
        <f>SUM(R151:R165)</f>
        <v>0</v>
      </c>
      <c r="S150" s="172"/>
      <c r="T150" s="174">
        <f>SUM(T151:T165)</f>
        <v>0</v>
      </c>
      <c r="AR150" s="175" t="s">
        <v>147</v>
      </c>
      <c r="AT150" s="176" t="s">
        <v>70</v>
      </c>
      <c r="AU150" s="176" t="s">
        <v>78</v>
      </c>
      <c r="AY150" s="175" t="s">
        <v>146</v>
      </c>
      <c r="BK150" s="177">
        <f>SUM(BK151:BK165)</f>
        <v>0</v>
      </c>
    </row>
    <row r="151" spans="1:65" s="2" customFormat="1" ht="16.5" customHeight="1">
      <c r="A151" s="36"/>
      <c r="B151" s="37"/>
      <c r="C151" s="180" t="s">
        <v>206</v>
      </c>
      <c r="D151" s="180" t="s">
        <v>149</v>
      </c>
      <c r="E151" s="181" t="s">
        <v>2323</v>
      </c>
      <c r="F151" s="182" t="s">
        <v>2324</v>
      </c>
      <c r="G151" s="183" t="s">
        <v>2325</v>
      </c>
      <c r="H151" s="265"/>
      <c r="I151" s="185"/>
      <c r="J151" s="186">
        <f>ROUND(I151*H151,2)</f>
        <v>0</v>
      </c>
      <c r="K151" s="182" t="s">
        <v>592</v>
      </c>
      <c r="L151" s="41"/>
      <c r="M151" s="187" t="s">
        <v>19</v>
      </c>
      <c r="N151" s="188" t="s">
        <v>42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2088</v>
      </c>
      <c r="AT151" s="191" t="s">
        <v>149</v>
      </c>
      <c r="AU151" s="191" t="s">
        <v>80</v>
      </c>
      <c r="AY151" s="19" t="s">
        <v>146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78</v>
      </c>
      <c r="BK151" s="192">
        <f>ROUND(I151*H151,2)</f>
        <v>0</v>
      </c>
      <c r="BL151" s="19" t="s">
        <v>2088</v>
      </c>
      <c r="BM151" s="191" t="s">
        <v>2326</v>
      </c>
    </row>
    <row r="152" spans="1:65" s="2" customFormat="1" ht="11.25">
      <c r="A152" s="36"/>
      <c r="B152" s="37"/>
      <c r="C152" s="38"/>
      <c r="D152" s="193" t="s">
        <v>156</v>
      </c>
      <c r="E152" s="38"/>
      <c r="F152" s="194" t="s">
        <v>2324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156</v>
      </c>
      <c r="AU152" s="19" t="s">
        <v>80</v>
      </c>
    </row>
    <row r="153" spans="1:65" s="2" customFormat="1" ht="11.25">
      <c r="A153" s="36"/>
      <c r="B153" s="37"/>
      <c r="C153" s="38"/>
      <c r="D153" s="245" t="s">
        <v>595</v>
      </c>
      <c r="E153" s="38"/>
      <c r="F153" s="246" t="s">
        <v>2327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595</v>
      </c>
      <c r="AU153" s="19" t="s">
        <v>80</v>
      </c>
    </row>
    <row r="154" spans="1:65" s="2" customFormat="1" ht="107.25">
      <c r="A154" s="36"/>
      <c r="B154" s="37"/>
      <c r="C154" s="38"/>
      <c r="D154" s="193" t="s">
        <v>278</v>
      </c>
      <c r="E154" s="38"/>
      <c r="F154" s="240" t="s">
        <v>2328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278</v>
      </c>
      <c r="AU154" s="19" t="s">
        <v>80</v>
      </c>
    </row>
    <row r="155" spans="1:65" s="13" customFormat="1" ht="11.25">
      <c r="B155" s="198"/>
      <c r="C155" s="199"/>
      <c r="D155" s="193" t="s">
        <v>158</v>
      </c>
      <c r="E155" s="200" t="s">
        <v>19</v>
      </c>
      <c r="F155" s="201" t="s">
        <v>2329</v>
      </c>
      <c r="G155" s="199"/>
      <c r="H155" s="200" t="s">
        <v>19</v>
      </c>
      <c r="I155" s="202"/>
      <c r="J155" s="199"/>
      <c r="K155" s="199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158</v>
      </c>
      <c r="AU155" s="207" t="s">
        <v>80</v>
      </c>
      <c r="AV155" s="13" t="s">
        <v>78</v>
      </c>
      <c r="AW155" s="13" t="s">
        <v>33</v>
      </c>
      <c r="AX155" s="13" t="s">
        <v>71</v>
      </c>
      <c r="AY155" s="207" t="s">
        <v>146</v>
      </c>
    </row>
    <row r="156" spans="1:65" s="13" customFormat="1" ht="11.25">
      <c r="B156" s="198"/>
      <c r="C156" s="199"/>
      <c r="D156" s="193" t="s">
        <v>158</v>
      </c>
      <c r="E156" s="200" t="s">
        <v>19</v>
      </c>
      <c r="F156" s="201" t="s">
        <v>2330</v>
      </c>
      <c r="G156" s="199"/>
      <c r="H156" s="200" t="s">
        <v>19</v>
      </c>
      <c r="I156" s="202"/>
      <c r="J156" s="199"/>
      <c r="K156" s="199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158</v>
      </c>
      <c r="AU156" s="207" t="s">
        <v>80</v>
      </c>
      <c r="AV156" s="13" t="s">
        <v>78</v>
      </c>
      <c r="AW156" s="13" t="s">
        <v>33</v>
      </c>
      <c r="AX156" s="13" t="s">
        <v>71</v>
      </c>
      <c r="AY156" s="207" t="s">
        <v>146</v>
      </c>
    </row>
    <row r="157" spans="1:65" s="15" customFormat="1" ht="11.25">
      <c r="B157" s="219"/>
      <c r="C157" s="220"/>
      <c r="D157" s="193" t="s">
        <v>158</v>
      </c>
      <c r="E157" s="221" t="s">
        <v>19</v>
      </c>
      <c r="F157" s="222" t="s">
        <v>161</v>
      </c>
      <c r="G157" s="220"/>
      <c r="H157" s="223">
        <v>0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158</v>
      </c>
      <c r="AU157" s="229" t="s">
        <v>80</v>
      </c>
      <c r="AV157" s="15" t="s">
        <v>154</v>
      </c>
      <c r="AW157" s="15" t="s">
        <v>33</v>
      </c>
      <c r="AX157" s="15" t="s">
        <v>78</v>
      </c>
      <c r="AY157" s="229" t="s">
        <v>146</v>
      </c>
    </row>
    <row r="158" spans="1:65" s="2" customFormat="1" ht="16.5" customHeight="1">
      <c r="A158" s="36"/>
      <c r="B158" s="37"/>
      <c r="C158" s="180" t="s">
        <v>214</v>
      </c>
      <c r="D158" s="180" t="s">
        <v>149</v>
      </c>
      <c r="E158" s="181" t="s">
        <v>2331</v>
      </c>
      <c r="F158" s="182" t="s">
        <v>2332</v>
      </c>
      <c r="G158" s="183" t="s">
        <v>1754</v>
      </c>
      <c r="H158" s="184">
        <v>636</v>
      </c>
      <c r="I158" s="185"/>
      <c r="J158" s="186">
        <f>ROUND(I158*H158,2)</f>
        <v>0</v>
      </c>
      <c r="K158" s="182" t="s">
        <v>592</v>
      </c>
      <c r="L158" s="41"/>
      <c r="M158" s="187" t="s">
        <v>19</v>
      </c>
      <c r="N158" s="188" t="s">
        <v>42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2088</v>
      </c>
      <c r="AT158" s="191" t="s">
        <v>149</v>
      </c>
      <c r="AU158" s="191" t="s">
        <v>80</v>
      </c>
      <c r="AY158" s="19" t="s">
        <v>146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78</v>
      </c>
      <c r="BK158" s="192">
        <f>ROUND(I158*H158,2)</f>
        <v>0</v>
      </c>
      <c r="BL158" s="19" t="s">
        <v>2088</v>
      </c>
      <c r="BM158" s="191" t="s">
        <v>2333</v>
      </c>
    </row>
    <row r="159" spans="1:65" s="2" customFormat="1" ht="11.25">
      <c r="A159" s="36"/>
      <c r="B159" s="37"/>
      <c r="C159" s="38"/>
      <c r="D159" s="193" t="s">
        <v>156</v>
      </c>
      <c r="E159" s="38"/>
      <c r="F159" s="194" t="s">
        <v>2332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156</v>
      </c>
      <c r="AU159" s="19" t="s">
        <v>80</v>
      </c>
    </row>
    <row r="160" spans="1:65" s="2" customFormat="1" ht="11.25">
      <c r="A160" s="36"/>
      <c r="B160" s="37"/>
      <c r="C160" s="38"/>
      <c r="D160" s="245" t="s">
        <v>595</v>
      </c>
      <c r="E160" s="38"/>
      <c r="F160" s="246" t="s">
        <v>2334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595</v>
      </c>
      <c r="AU160" s="19" t="s">
        <v>80</v>
      </c>
    </row>
    <row r="161" spans="1:65" s="13" customFormat="1" ht="11.25">
      <c r="B161" s="198"/>
      <c r="C161" s="199"/>
      <c r="D161" s="193" t="s">
        <v>158</v>
      </c>
      <c r="E161" s="200" t="s">
        <v>19</v>
      </c>
      <c r="F161" s="201" t="s">
        <v>2274</v>
      </c>
      <c r="G161" s="199"/>
      <c r="H161" s="200" t="s">
        <v>19</v>
      </c>
      <c r="I161" s="202"/>
      <c r="J161" s="199"/>
      <c r="K161" s="199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158</v>
      </c>
      <c r="AU161" s="207" t="s">
        <v>80</v>
      </c>
      <c r="AV161" s="13" t="s">
        <v>78</v>
      </c>
      <c r="AW161" s="13" t="s">
        <v>33</v>
      </c>
      <c r="AX161" s="13" t="s">
        <v>71</v>
      </c>
      <c r="AY161" s="207" t="s">
        <v>146</v>
      </c>
    </row>
    <row r="162" spans="1:65" s="14" customFormat="1" ht="22.5">
      <c r="B162" s="208"/>
      <c r="C162" s="209"/>
      <c r="D162" s="193" t="s">
        <v>158</v>
      </c>
      <c r="E162" s="210" t="s">
        <v>19</v>
      </c>
      <c r="F162" s="211" t="s">
        <v>2335</v>
      </c>
      <c r="G162" s="209"/>
      <c r="H162" s="212">
        <v>360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158</v>
      </c>
      <c r="AU162" s="218" t="s">
        <v>80</v>
      </c>
      <c r="AV162" s="14" t="s">
        <v>80</v>
      </c>
      <c r="AW162" s="14" t="s">
        <v>33</v>
      </c>
      <c r="AX162" s="14" t="s">
        <v>71</v>
      </c>
      <c r="AY162" s="218" t="s">
        <v>146</v>
      </c>
    </row>
    <row r="163" spans="1:65" s="13" customFormat="1" ht="11.25">
      <c r="B163" s="198"/>
      <c r="C163" s="199"/>
      <c r="D163" s="193" t="s">
        <v>158</v>
      </c>
      <c r="E163" s="200" t="s">
        <v>19</v>
      </c>
      <c r="F163" s="201" t="s">
        <v>2277</v>
      </c>
      <c r="G163" s="199"/>
      <c r="H163" s="200" t="s">
        <v>19</v>
      </c>
      <c r="I163" s="202"/>
      <c r="J163" s="199"/>
      <c r="K163" s="199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158</v>
      </c>
      <c r="AU163" s="207" t="s">
        <v>80</v>
      </c>
      <c r="AV163" s="13" t="s">
        <v>78</v>
      </c>
      <c r="AW163" s="13" t="s">
        <v>33</v>
      </c>
      <c r="AX163" s="13" t="s">
        <v>71</v>
      </c>
      <c r="AY163" s="207" t="s">
        <v>146</v>
      </c>
    </row>
    <row r="164" spans="1:65" s="14" customFormat="1" ht="11.25">
      <c r="B164" s="208"/>
      <c r="C164" s="209"/>
      <c r="D164" s="193" t="s">
        <v>158</v>
      </c>
      <c r="E164" s="210" t="s">
        <v>19</v>
      </c>
      <c r="F164" s="211" t="s">
        <v>2336</v>
      </c>
      <c r="G164" s="209"/>
      <c r="H164" s="212">
        <v>276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158</v>
      </c>
      <c r="AU164" s="218" t="s">
        <v>80</v>
      </c>
      <c r="AV164" s="14" t="s">
        <v>80</v>
      </c>
      <c r="AW164" s="14" t="s">
        <v>33</v>
      </c>
      <c r="AX164" s="14" t="s">
        <v>71</v>
      </c>
      <c r="AY164" s="218" t="s">
        <v>146</v>
      </c>
    </row>
    <row r="165" spans="1:65" s="15" customFormat="1" ht="11.25">
      <c r="B165" s="219"/>
      <c r="C165" s="220"/>
      <c r="D165" s="193" t="s">
        <v>158</v>
      </c>
      <c r="E165" s="221" t="s">
        <v>19</v>
      </c>
      <c r="F165" s="222" t="s">
        <v>161</v>
      </c>
      <c r="G165" s="220"/>
      <c r="H165" s="223">
        <v>636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158</v>
      </c>
      <c r="AU165" s="229" t="s">
        <v>80</v>
      </c>
      <c r="AV165" s="15" t="s">
        <v>154</v>
      </c>
      <c r="AW165" s="15" t="s">
        <v>33</v>
      </c>
      <c r="AX165" s="15" t="s">
        <v>78</v>
      </c>
      <c r="AY165" s="229" t="s">
        <v>146</v>
      </c>
    </row>
    <row r="166" spans="1:65" s="12" customFormat="1" ht="22.9" customHeight="1">
      <c r="B166" s="164"/>
      <c r="C166" s="165"/>
      <c r="D166" s="166" t="s">
        <v>70</v>
      </c>
      <c r="E166" s="178" t="s">
        <v>2337</v>
      </c>
      <c r="F166" s="178" t="s">
        <v>2338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SUM(P167:P186)</f>
        <v>0</v>
      </c>
      <c r="Q166" s="172"/>
      <c r="R166" s="173">
        <f>SUM(R167:R186)</f>
        <v>0</v>
      </c>
      <c r="S166" s="172"/>
      <c r="T166" s="174">
        <f>SUM(T167:T186)</f>
        <v>0</v>
      </c>
      <c r="AR166" s="175" t="s">
        <v>147</v>
      </c>
      <c r="AT166" s="176" t="s">
        <v>70</v>
      </c>
      <c r="AU166" s="176" t="s">
        <v>78</v>
      </c>
      <c r="AY166" s="175" t="s">
        <v>146</v>
      </c>
      <c r="BK166" s="177">
        <f>SUM(BK167:BK186)</f>
        <v>0</v>
      </c>
    </row>
    <row r="167" spans="1:65" s="2" customFormat="1" ht="24.2" customHeight="1">
      <c r="A167" s="36"/>
      <c r="B167" s="37"/>
      <c r="C167" s="180" t="s">
        <v>221</v>
      </c>
      <c r="D167" s="180" t="s">
        <v>149</v>
      </c>
      <c r="E167" s="181" t="s">
        <v>2339</v>
      </c>
      <c r="F167" s="182" t="s">
        <v>2340</v>
      </c>
      <c r="G167" s="183" t="s">
        <v>2341</v>
      </c>
      <c r="H167" s="184">
        <v>4</v>
      </c>
      <c r="I167" s="185"/>
      <c r="J167" s="186">
        <f>ROUND(I167*H167,2)</f>
        <v>0</v>
      </c>
      <c r="K167" s="182" t="s">
        <v>592</v>
      </c>
      <c r="L167" s="41"/>
      <c r="M167" s="187" t="s">
        <v>19</v>
      </c>
      <c r="N167" s="188" t="s">
        <v>42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2088</v>
      </c>
      <c r="AT167" s="191" t="s">
        <v>149</v>
      </c>
      <c r="AU167" s="191" t="s">
        <v>80</v>
      </c>
      <c r="AY167" s="19" t="s">
        <v>146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78</v>
      </c>
      <c r="BK167" s="192">
        <f>ROUND(I167*H167,2)</f>
        <v>0</v>
      </c>
      <c r="BL167" s="19" t="s">
        <v>2088</v>
      </c>
      <c r="BM167" s="191" t="s">
        <v>2342</v>
      </c>
    </row>
    <row r="168" spans="1:65" s="2" customFormat="1" ht="11.25">
      <c r="A168" s="36"/>
      <c r="B168" s="37"/>
      <c r="C168" s="38"/>
      <c r="D168" s="193" t="s">
        <v>156</v>
      </c>
      <c r="E168" s="38"/>
      <c r="F168" s="194" t="s">
        <v>2340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156</v>
      </c>
      <c r="AU168" s="19" t="s">
        <v>80</v>
      </c>
    </row>
    <row r="169" spans="1:65" s="2" customFormat="1" ht="11.25">
      <c r="A169" s="36"/>
      <c r="B169" s="37"/>
      <c r="C169" s="38"/>
      <c r="D169" s="245" t="s">
        <v>595</v>
      </c>
      <c r="E169" s="38"/>
      <c r="F169" s="246" t="s">
        <v>2343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595</v>
      </c>
      <c r="AU169" s="19" t="s">
        <v>80</v>
      </c>
    </row>
    <row r="170" spans="1:65" s="13" customFormat="1" ht="11.25">
      <c r="B170" s="198"/>
      <c r="C170" s="199"/>
      <c r="D170" s="193" t="s">
        <v>158</v>
      </c>
      <c r="E170" s="200" t="s">
        <v>19</v>
      </c>
      <c r="F170" s="201" t="s">
        <v>2274</v>
      </c>
      <c r="G170" s="199"/>
      <c r="H170" s="200" t="s">
        <v>19</v>
      </c>
      <c r="I170" s="202"/>
      <c r="J170" s="199"/>
      <c r="K170" s="199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158</v>
      </c>
      <c r="AU170" s="207" t="s">
        <v>80</v>
      </c>
      <c r="AV170" s="13" t="s">
        <v>78</v>
      </c>
      <c r="AW170" s="13" t="s">
        <v>33</v>
      </c>
      <c r="AX170" s="13" t="s">
        <v>71</v>
      </c>
      <c r="AY170" s="207" t="s">
        <v>146</v>
      </c>
    </row>
    <row r="171" spans="1:65" s="14" customFormat="1" ht="11.25">
      <c r="B171" s="208"/>
      <c r="C171" s="209"/>
      <c r="D171" s="193" t="s">
        <v>158</v>
      </c>
      <c r="E171" s="210" t="s">
        <v>19</v>
      </c>
      <c r="F171" s="211" t="s">
        <v>2344</v>
      </c>
      <c r="G171" s="209"/>
      <c r="H171" s="212">
        <v>2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158</v>
      </c>
      <c r="AU171" s="218" t="s">
        <v>80</v>
      </c>
      <c r="AV171" s="14" t="s">
        <v>80</v>
      </c>
      <c r="AW171" s="14" t="s">
        <v>33</v>
      </c>
      <c r="AX171" s="14" t="s">
        <v>71</v>
      </c>
      <c r="AY171" s="218" t="s">
        <v>146</v>
      </c>
    </row>
    <row r="172" spans="1:65" s="13" customFormat="1" ht="11.25">
      <c r="B172" s="198"/>
      <c r="C172" s="199"/>
      <c r="D172" s="193" t="s">
        <v>158</v>
      </c>
      <c r="E172" s="200" t="s">
        <v>19</v>
      </c>
      <c r="F172" s="201" t="s">
        <v>2277</v>
      </c>
      <c r="G172" s="199"/>
      <c r="H172" s="200" t="s">
        <v>19</v>
      </c>
      <c r="I172" s="202"/>
      <c r="J172" s="199"/>
      <c r="K172" s="199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158</v>
      </c>
      <c r="AU172" s="207" t="s">
        <v>80</v>
      </c>
      <c r="AV172" s="13" t="s">
        <v>78</v>
      </c>
      <c r="AW172" s="13" t="s">
        <v>33</v>
      </c>
      <c r="AX172" s="13" t="s">
        <v>71</v>
      </c>
      <c r="AY172" s="207" t="s">
        <v>146</v>
      </c>
    </row>
    <row r="173" spans="1:65" s="14" customFormat="1" ht="11.25">
      <c r="B173" s="208"/>
      <c r="C173" s="209"/>
      <c r="D173" s="193" t="s">
        <v>158</v>
      </c>
      <c r="E173" s="210" t="s">
        <v>19</v>
      </c>
      <c r="F173" s="211" t="s">
        <v>2345</v>
      </c>
      <c r="G173" s="209"/>
      <c r="H173" s="212">
        <v>2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158</v>
      </c>
      <c r="AU173" s="218" t="s">
        <v>80</v>
      </c>
      <c r="AV173" s="14" t="s">
        <v>80</v>
      </c>
      <c r="AW173" s="14" t="s">
        <v>33</v>
      </c>
      <c r="AX173" s="14" t="s">
        <v>71</v>
      </c>
      <c r="AY173" s="218" t="s">
        <v>146</v>
      </c>
    </row>
    <row r="174" spans="1:65" s="15" customFormat="1" ht="11.25">
      <c r="B174" s="219"/>
      <c r="C174" s="220"/>
      <c r="D174" s="193" t="s">
        <v>158</v>
      </c>
      <c r="E174" s="221" t="s">
        <v>19</v>
      </c>
      <c r="F174" s="222" t="s">
        <v>161</v>
      </c>
      <c r="G174" s="220"/>
      <c r="H174" s="223">
        <v>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158</v>
      </c>
      <c r="AU174" s="229" t="s">
        <v>80</v>
      </c>
      <c r="AV174" s="15" t="s">
        <v>154</v>
      </c>
      <c r="AW174" s="15" t="s">
        <v>33</v>
      </c>
      <c r="AX174" s="15" t="s">
        <v>78</v>
      </c>
      <c r="AY174" s="229" t="s">
        <v>146</v>
      </c>
    </row>
    <row r="175" spans="1:65" s="2" customFormat="1" ht="16.5" customHeight="1">
      <c r="A175" s="36"/>
      <c r="B175" s="37"/>
      <c r="C175" s="180" t="s">
        <v>229</v>
      </c>
      <c r="D175" s="180" t="s">
        <v>149</v>
      </c>
      <c r="E175" s="181" t="s">
        <v>2346</v>
      </c>
      <c r="F175" s="182" t="s">
        <v>2347</v>
      </c>
      <c r="G175" s="183" t="s">
        <v>2283</v>
      </c>
      <c r="H175" s="184">
        <v>2</v>
      </c>
      <c r="I175" s="185"/>
      <c r="J175" s="186">
        <f>ROUND(I175*H175,2)</f>
        <v>0</v>
      </c>
      <c r="K175" s="182" t="s">
        <v>592</v>
      </c>
      <c r="L175" s="41"/>
      <c r="M175" s="187" t="s">
        <v>19</v>
      </c>
      <c r="N175" s="188" t="s">
        <v>42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2088</v>
      </c>
      <c r="AT175" s="191" t="s">
        <v>149</v>
      </c>
      <c r="AU175" s="191" t="s">
        <v>80</v>
      </c>
      <c r="AY175" s="19" t="s">
        <v>146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78</v>
      </c>
      <c r="BK175" s="192">
        <f>ROUND(I175*H175,2)</f>
        <v>0</v>
      </c>
      <c r="BL175" s="19" t="s">
        <v>2088</v>
      </c>
      <c r="BM175" s="191" t="s">
        <v>2348</v>
      </c>
    </row>
    <row r="176" spans="1:65" s="2" customFormat="1" ht="11.25">
      <c r="A176" s="36"/>
      <c r="B176" s="37"/>
      <c r="C176" s="38"/>
      <c r="D176" s="193" t="s">
        <v>156</v>
      </c>
      <c r="E176" s="38"/>
      <c r="F176" s="194" t="s">
        <v>2347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156</v>
      </c>
      <c r="AU176" s="19" t="s">
        <v>80</v>
      </c>
    </row>
    <row r="177" spans="1:65" s="2" customFormat="1" ht="11.25">
      <c r="A177" s="36"/>
      <c r="B177" s="37"/>
      <c r="C177" s="38"/>
      <c r="D177" s="245" t="s">
        <v>595</v>
      </c>
      <c r="E177" s="38"/>
      <c r="F177" s="246" t="s">
        <v>2349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595</v>
      </c>
      <c r="AU177" s="19" t="s">
        <v>80</v>
      </c>
    </row>
    <row r="178" spans="1:65" s="13" customFormat="1" ht="11.25">
      <c r="B178" s="198"/>
      <c r="C178" s="199"/>
      <c r="D178" s="193" t="s">
        <v>158</v>
      </c>
      <c r="E178" s="200" t="s">
        <v>19</v>
      </c>
      <c r="F178" s="201" t="s">
        <v>2274</v>
      </c>
      <c r="G178" s="199"/>
      <c r="H178" s="200" t="s">
        <v>19</v>
      </c>
      <c r="I178" s="202"/>
      <c r="J178" s="199"/>
      <c r="K178" s="199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158</v>
      </c>
      <c r="AU178" s="207" t="s">
        <v>80</v>
      </c>
      <c r="AV178" s="13" t="s">
        <v>78</v>
      </c>
      <c r="AW178" s="13" t="s">
        <v>33</v>
      </c>
      <c r="AX178" s="13" t="s">
        <v>71</v>
      </c>
      <c r="AY178" s="207" t="s">
        <v>146</v>
      </c>
    </row>
    <row r="179" spans="1:65" s="14" customFormat="1" ht="22.5">
      <c r="B179" s="208"/>
      <c r="C179" s="209"/>
      <c r="D179" s="193" t="s">
        <v>158</v>
      </c>
      <c r="E179" s="210" t="s">
        <v>19</v>
      </c>
      <c r="F179" s="211" t="s">
        <v>2350</v>
      </c>
      <c r="G179" s="209"/>
      <c r="H179" s="212">
        <v>2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158</v>
      </c>
      <c r="AU179" s="218" t="s">
        <v>80</v>
      </c>
      <c r="AV179" s="14" t="s">
        <v>80</v>
      </c>
      <c r="AW179" s="14" t="s">
        <v>33</v>
      </c>
      <c r="AX179" s="14" t="s">
        <v>71</v>
      </c>
      <c r="AY179" s="218" t="s">
        <v>146</v>
      </c>
    </row>
    <row r="180" spans="1:65" s="15" customFormat="1" ht="11.25">
      <c r="B180" s="219"/>
      <c r="C180" s="220"/>
      <c r="D180" s="193" t="s">
        <v>158</v>
      </c>
      <c r="E180" s="221" t="s">
        <v>19</v>
      </c>
      <c r="F180" s="222" t="s">
        <v>161</v>
      </c>
      <c r="G180" s="220"/>
      <c r="H180" s="223">
        <v>2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158</v>
      </c>
      <c r="AU180" s="229" t="s">
        <v>80</v>
      </c>
      <c r="AV180" s="15" t="s">
        <v>154</v>
      </c>
      <c r="AW180" s="15" t="s">
        <v>33</v>
      </c>
      <c r="AX180" s="15" t="s">
        <v>78</v>
      </c>
      <c r="AY180" s="229" t="s">
        <v>146</v>
      </c>
    </row>
    <row r="181" spans="1:65" s="2" customFormat="1" ht="16.5" customHeight="1">
      <c r="A181" s="36"/>
      <c r="B181" s="37"/>
      <c r="C181" s="180" t="s">
        <v>236</v>
      </c>
      <c r="D181" s="180" t="s">
        <v>149</v>
      </c>
      <c r="E181" s="181" t="s">
        <v>2351</v>
      </c>
      <c r="F181" s="182" t="s">
        <v>2352</v>
      </c>
      <c r="G181" s="183" t="s">
        <v>2283</v>
      </c>
      <c r="H181" s="184">
        <v>1</v>
      </c>
      <c r="I181" s="185"/>
      <c r="J181" s="186">
        <f>ROUND(I181*H181,2)</f>
        <v>0</v>
      </c>
      <c r="K181" s="182" t="s">
        <v>592</v>
      </c>
      <c r="L181" s="41"/>
      <c r="M181" s="187" t="s">
        <v>19</v>
      </c>
      <c r="N181" s="188" t="s">
        <v>42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2088</v>
      </c>
      <c r="AT181" s="191" t="s">
        <v>149</v>
      </c>
      <c r="AU181" s="191" t="s">
        <v>80</v>
      </c>
      <c r="AY181" s="19" t="s">
        <v>146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78</v>
      </c>
      <c r="BK181" s="192">
        <f>ROUND(I181*H181,2)</f>
        <v>0</v>
      </c>
      <c r="BL181" s="19" t="s">
        <v>2088</v>
      </c>
      <c r="BM181" s="191" t="s">
        <v>2353</v>
      </c>
    </row>
    <row r="182" spans="1:65" s="2" customFormat="1" ht="11.25">
      <c r="A182" s="36"/>
      <c r="B182" s="37"/>
      <c r="C182" s="38"/>
      <c r="D182" s="193" t="s">
        <v>156</v>
      </c>
      <c r="E182" s="38"/>
      <c r="F182" s="194" t="s">
        <v>2352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156</v>
      </c>
      <c r="AU182" s="19" t="s">
        <v>80</v>
      </c>
    </row>
    <row r="183" spans="1:65" s="2" customFormat="1" ht="11.25">
      <c r="A183" s="36"/>
      <c r="B183" s="37"/>
      <c r="C183" s="38"/>
      <c r="D183" s="245" t="s">
        <v>595</v>
      </c>
      <c r="E183" s="38"/>
      <c r="F183" s="246" t="s">
        <v>2354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595</v>
      </c>
      <c r="AU183" s="19" t="s">
        <v>80</v>
      </c>
    </row>
    <row r="184" spans="1:65" s="2" customFormat="1" ht="29.25">
      <c r="A184" s="36"/>
      <c r="B184" s="37"/>
      <c r="C184" s="38"/>
      <c r="D184" s="193" t="s">
        <v>278</v>
      </c>
      <c r="E184" s="38"/>
      <c r="F184" s="240" t="s">
        <v>2355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278</v>
      </c>
      <c r="AU184" s="19" t="s">
        <v>80</v>
      </c>
    </row>
    <row r="185" spans="1:65" s="14" customFormat="1" ht="11.25">
      <c r="B185" s="208"/>
      <c r="C185" s="209"/>
      <c r="D185" s="193" t="s">
        <v>158</v>
      </c>
      <c r="E185" s="210" t="s">
        <v>19</v>
      </c>
      <c r="F185" s="211" t="s">
        <v>2356</v>
      </c>
      <c r="G185" s="209"/>
      <c r="H185" s="212">
        <v>1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158</v>
      </c>
      <c r="AU185" s="218" t="s">
        <v>80</v>
      </c>
      <c r="AV185" s="14" t="s">
        <v>80</v>
      </c>
      <c r="AW185" s="14" t="s">
        <v>33</v>
      </c>
      <c r="AX185" s="14" t="s">
        <v>71</v>
      </c>
      <c r="AY185" s="218" t="s">
        <v>146</v>
      </c>
    </row>
    <row r="186" spans="1:65" s="15" customFormat="1" ht="11.25">
      <c r="B186" s="219"/>
      <c r="C186" s="220"/>
      <c r="D186" s="193" t="s">
        <v>158</v>
      </c>
      <c r="E186" s="221" t="s">
        <v>19</v>
      </c>
      <c r="F186" s="222" t="s">
        <v>161</v>
      </c>
      <c r="G186" s="220"/>
      <c r="H186" s="223">
        <v>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158</v>
      </c>
      <c r="AU186" s="229" t="s">
        <v>80</v>
      </c>
      <c r="AV186" s="15" t="s">
        <v>154</v>
      </c>
      <c r="AW186" s="15" t="s">
        <v>33</v>
      </c>
      <c r="AX186" s="15" t="s">
        <v>78</v>
      </c>
      <c r="AY186" s="229" t="s">
        <v>146</v>
      </c>
    </row>
    <row r="187" spans="1:65" s="12" customFormat="1" ht="22.9" customHeight="1">
      <c r="B187" s="164"/>
      <c r="C187" s="165"/>
      <c r="D187" s="166" t="s">
        <v>70</v>
      </c>
      <c r="E187" s="178" t="s">
        <v>2357</v>
      </c>
      <c r="F187" s="178" t="s">
        <v>2358</v>
      </c>
      <c r="G187" s="165"/>
      <c r="H187" s="165"/>
      <c r="I187" s="168"/>
      <c r="J187" s="179">
        <f>BK187</f>
        <v>0</v>
      </c>
      <c r="K187" s="165"/>
      <c r="L187" s="170"/>
      <c r="M187" s="171"/>
      <c r="N187" s="172"/>
      <c r="O187" s="172"/>
      <c r="P187" s="173">
        <f>SUM(P188:P194)</f>
        <v>0</v>
      </c>
      <c r="Q187" s="172"/>
      <c r="R187" s="173">
        <f>SUM(R188:R194)</f>
        <v>0</v>
      </c>
      <c r="S187" s="172"/>
      <c r="T187" s="174">
        <f>SUM(T188:T194)</f>
        <v>0</v>
      </c>
      <c r="AR187" s="175" t="s">
        <v>147</v>
      </c>
      <c r="AT187" s="176" t="s">
        <v>70</v>
      </c>
      <c r="AU187" s="176" t="s">
        <v>78</v>
      </c>
      <c r="AY187" s="175" t="s">
        <v>146</v>
      </c>
      <c r="BK187" s="177">
        <f>SUM(BK188:BK194)</f>
        <v>0</v>
      </c>
    </row>
    <row r="188" spans="1:65" s="2" customFormat="1" ht="16.5" customHeight="1">
      <c r="A188" s="36"/>
      <c r="B188" s="37"/>
      <c r="C188" s="180" t="s">
        <v>243</v>
      </c>
      <c r="D188" s="180" t="s">
        <v>149</v>
      </c>
      <c r="E188" s="181" t="s">
        <v>2359</v>
      </c>
      <c r="F188" s="182" t="s">
        <v>2360</v>
      </c>
      <c r="G188" s="183" t="s">
        <v>2325</v>
      </c>
      <c r="H188" s="265"/>
      <c r="I188" s="185"/>
      <c r="J188" s="186">
        <f>ROUND(I188*H188,2)</f>
        <v>0</v>
      </c>
      <c r="K188" s="182" t="s">
        <v>592</v>
      </c>
      <c r="L188" s="41"/>
      <c r="M188" s="187" t="s">
        <v>19</v>
      </c>
      <c r="N188" s="188" t="s">
        <v>42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2088</v>
      </c>
      <c r="AT188" s="191" t="s">
        <v>149</v>
      </c>
      <c r="AU188" s="191" t="s">
        <v>80</v>
      </c>
      <c r="AY188" s="19" t="s">
        <v>146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78</v>
      </c>
      <c r="BK188" s="192">
        <f>ROUND(I188*H188,2)</f>
        <v>0</v>
      </c>
      <c r="BL188" s="19" t="s">
        <v>2088</v>
      </c>
      <c r="BM188" s="191" t="s">
        <v>2361</v>
      </c>
    </row>
    <row r="189" spans="1:65" s="2" customFormat="1" ht="11.25">
      <c r="A189" s="36"/>
      <c r="B189" s="37"/>
      <c r="C189" s="38"/>
      <c r="D189" s="193" t="s">
        <v>156</v>
      </c>
      <c r="E189" s="38"/>
      <c r="F189" s="194" t="s">
        <v>2360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156</v>
      </c>
      <c r="AU189" s="19" t="s">
        <v>80</v>
      </c>
    </row>
    <row r="190" spans="1:65" s="2" customFormat="1" ht="11.25">
      <c r="A190" s="36"/>
      <c r="B190" s="37"/>
      <c r="C190" s="38"/>
      <c r="D190" s="245" t="s">
        <v>595</v>
      </c>
      <c r="E190" s="38"/>
      <c r="F190" s="246" t="s">
        <v>2362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595</v>
      </c>
      <c r="AU190" s="19" t="s">
        <v>80</v>
      </c>
    </row>
    <row r="191" spans="1:65" s="2" customFormat="1" ht="165.75">
      <c r="A191" s="36"/>
      <c r="B191" s="37"/>
      <c r="C191" s="38"/>
      <c r="D191" s="193" t="s">
        <v>278</v>
      </c>
      <c r="E191" s="38"/>
      <c r="F191" s="240" t="s">
        <v>2363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278</v>
      </c>
      <c r="AU191" s="19" t="s">
        <v>80</v>
      </c>
    </row>
    <row r="192" spans="1:65" s="13" customFormat="1" ht="11.25">
      <c r="B192" s="198"/>
      <c r="C192" s="199"/>
      <c r="D192" s="193" t="s">
        <v>158</v>
      </c>
      <c r="E192" s="200" t="s">
        <v>19</v>
      </c>
      <c r="F192" s="201" t="s">
        <v>2274</v>
      </c>
      <c r="G192" s="199"/>
      <c r="H192" s="200" t="s">
        <v>19</v>
      </c>
      <c r="I192" s="202"/>
      <c r="J192" s="199"/>
      <c r="K192" s="199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158</v>
      </c>
      <c r="AU192" s="207" t="s">
        <v>80</v>
      </c>
      <c r="AV192" s="13" t="s">
        <v>78</v>
      </c>
      <c r="AW192" s="13" t="s">
        <v>33</v>
      </c>
      <c r="AX192" s="13" t="s">
        <v>71</v>
      </c>
      <c r="AY192" s="207" t="s">
        <v>146</v>
      </c>
    </row>
    <row r="193" spans="1:65" s="13" customFormat="1" ht="11.25">
      <c r="B193" s="198"/>
      <c r="C193" s="199"/>
      <c r="D193" s="193" t="s">
        <v>158</v>
      </c>
      <c r="E193" s="200" t="s">
        <v>19</v>
      </c>
      <c r="F193" s="201" t="s">
        <v>2364</v>
      </c>
      <c r="G193" s="199"/>
      <c r="H193" s="200" t="s">
        <v>19</v>
      </c>
      <c r="I193" s="202"/>
      <c r="J193" s="199"/>
      <c r="K193" s="199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158</v>
      </c>
      <c r="AU193" s="207" t="s">
        <v>80</v>
      </c>
      <c r="AV193" s="13" t="s">
        <v>78</v>
      </c>
      <c r="AW193" s="13" t="s">
        <v>33</v>
      </c>
      <c r="AX193" s="13" t="s">
        <v>71</v>
      </c>
      <c r="AY193" s="207" t="s">
        <v>146</v>
      </c>
    </row>
    <row r="194" spans="1:65" s="15" customFormat="1" ht="11.25">
      <c r="B194" s="219"/>
      <c r="C194" s="220"/>
      <c r="D194" s="193" t="s">
        <v>158</v>
      </c>
      <c r="E194" s="221" t="s">
        <v>19</v>
      </c>
      <c r="F194" s="222" t="s">
        <v>161</v>
      </c>
      <c r="G194" s="220"/>
      <c r="H194" s="223">
        <v>0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158</v>
      </c>
      <c r="AU194" s="229" t="s">
        <v>80</v>
      </c>
      <c r="AV194" s="15" t="s">
        <v>154</v>
      </c>
      <c r="AW194" s="15" t="s">
        <v>33</v>
      </c>
      <c r="AX194" s="15" t="s">
        <v>78</v>
      </c>
      <c r="AY194" s="229" t="s">
        <v>146</v>
      </c>
    </row>
    <row r="195" spans="1:65" s="12" customFormat="1" ht="22.9" customHeight="1">
      <c r="B195" s="164"/>
      <c r="C195" s="165"/>
      <c r="D195" s="166" t="s">
        <v>70</v>
      </c>
      <c r="E195" s="178" t="s">
        <v>2365</v>
      </c>
      <c r="F195" s="178" t="s">
        <v>2366</v>
      </c>
      <c r="G195" s="165"/>
      <c r="H195" s="165"/>
      <c r="I195" s="168"/>
      <c r="J195" s="179">
        <f>BK195</f>
        <v>0</v>
      </c>
      <c r="K195" s="165"/>
      <c r="L195" s="170"/>
      <c r="M195" s="171"/>
      <c r="N195" s="172"/>
      <c r="O195" s="172"/>
      <c r="P195" s="173">
        <f>SUM(P196:P201)</f>
        <v>0</v>
      </c>
      <c r="Q195" s="172"/>
      <c r="R195" s="173">
        <f>SUM(R196:R201)</f>
        <v>0</v>
      </c>
      <c r="S195" s="172"/>
      <c r="T195" s="174">
        <f>SUM(T196:T201)</f>
        <v>0</v>
      </c>
      <c r="AR195" s="175" t="s">
        <v>147</v>
      </c>
      <c r="AT195" s="176" t="s">
        <v>70</v>
      </c>
      <c r="AU195" s="176" t="s">
        <v>78</v>
      </c>
      <c r="AY195" s="175" t="s">
        <v>146</v>
      </c>
      <c r="BK195" s="177">
        <f>SUM(BK196:BK201)</f>
        <v>0</v>
      </c>
    </row>
    <row r="196" spans="1:65" s="2" customFormat="1" ht="16.5" customHeight="1">
      <c r="A196" s="36"/>
      <c r="B196" s="37"/>
      <c r="C196" s="180" t="s">
        <v>8</v>
      </c>
      <c r="D196" s="180" t="s">
        <v>149</v>
      </c>
      <c r="E196" s="181" t="s">
        <v>2367</v>
      </c>
      <c r="F196" s="182" t="s">
        <v>2368</v>
      </c>
      <c r="G196" s="183" t="s">
        <v>224</v>
      </c>
      <c r="H196" s="184">
        <v>80</v>
      </c>
      <c r="I196" s="185"/>
      <c r="J196" s="186">
        <f>ROUND(I196*H196,2)</f>
        <v>0</v>
      </c>
      <c r="K196" s="182" t="s">
        <v>592</v>
      </c>
      <c r="L196" s="41"/>
      <c r="M196" s="187" t="s">
        <v>19</v>
      </c>
      <c r="N196" s="188" t="s">
        <v>42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2088</v>
      </c>
      <c r="AT196" s="191" t="s">
        <v>149</v>
      </c>
      <c r="AU196" s="191" t="s">
        <v>80</v>
      </c>
      <c r="AY196" s="19" t="s">
        <v>146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78</v>
      </c>
      <c r="BK196" s="192">
        <f>ROUND(I196*H196,2)</f>
        <v>0</v>
      </c>
      <c r="BL196" s="19" t="s">
        <v>2088</v>
      </c>
      <c r="BM196" s="191" t="s">
        <v>2369</v>
      </c>
    </row>
    <row r="197" spans="1:65" s="2" customFormat="1" ht="11.25">
      <c r="A197" s="36"/>
      <c r="B197" s="37"/>
      <c r="C197" s="38"/>
      <c r="D197" s="193" t="s">
        <v>156</v>
      </c>
      <c r="E197" s="38"/>
      <c r="F197" s="194" t="s">
        <v>2368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156</v>
      </c>
      <c r="AU197" s="19" t="s">
        <v>80</v>
      </c>
    </row>
    <row r="198" spans="1:65" s="2" customFormat="1" ht="11.25">
      <c r="A198" s="36"/>
      <c r="B198" s="37"/>
      <c r="C198" s="38"/>
      <c r="D198" s="245" t="s">
        <v>595</v>
      </c>
      <c r="E198" s="38"/>
      <c r="F198" s="246" t="s">
        <v>2370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595</v>
      </c>
      <c r="AU198" s="19" t="s">
        <v>80</v>
      </c>
    </row>
    <row r="199" spans="1:65" s="13" customFormat="1" ht="22.5">
      <c r="B199" s="198"/>
      <c r="C199" s="199"/>
      <c r="D199" s="193" t="s">
        <v>158</v>
      </c>
      <c r="E199" s="200" t="s">
        <v>19</v>
      </c>
      <c r="F199" s="201" t="s">
        <v>2371</v>
      </c>
      <c r="G199" s="199"/>
      <c r="H199" s="200" t="s">
        <v>19</v>
      </c>
      <c r="I199" s="202"/>
      <c r="J199" s="199"/>
      <c r="K199" s="199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158</v>
      </c>
      <c r="AU199" s="207" t="s">
        <v>80</v>
      </c>
      <c r="AV199" s="13" t="s">
        <v>78</v>
      </c>
      <c r="AW199" s="13" t="s">
        <v>33</v>
      </c>
      <c r="AX199" s="13" t="s">
        <v>71</v>
      </c>
      <c r="AY199" s="207" t="s">
        <v>146</v>
      </c>
    </row>
    <row r="200" spans="1:65" s="14" customFormat="1" ht="11.25">
      <c r="B200" s="208"/>
      <c r="C200" s="209"/>
      <c r="D200" s="193" t="s">
        <v>158</v>
      </c>
      <c r="E200" s="210" t="s">
        <v>19</v>
      </c>
      <c r="F200" s="211" t="s">
        <v>2372</v>
      </c>
      <c r="G200" s="209"/>
      <c r="H200" s="212">
        <v>80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158</v>
      </c>
      <c r="AU200" s="218" t="s">
        <v>80</v>
      </c>
      <c r="AV200" s="14" t="s">
        <v>80</v>
      </c>
      <c r="AW200" s="14" t="s">
        <v>33</v>
      </c>
      <c r="AX200" s="14" t="s">
        <v>71</v>
      </c>
      <c r="AY200" s="218" t="s">
        <v>146</v>
      </c>
    </row>
    <row r="201" spans="1:65" s="15" customFormat="1" ht="11.25">
      <c r="B201" s="219"/>
      <c r="C201" s="220"/>
      <c r="D201" s="193" t="s">
        <v>158</v>
      </c>
      <c r="E201" s="221" t="s">
        <v>19</v>
      </c>
      <c r="F201" s="222" t="s">
        <v>161</v>
      </c>
      <c r="G201" s="220"/>
      <c r="H201" s="223">
        <v>80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158</v>
      </c>
      <c r="AU201" s="229" t="s">
        <v>80</v>
      </c>
      <c r="AV201" s="15" t="s">
        <v>154</v>
      </c>
      <c r="AW201" s="15" t="s">
        <v>33</v>
      </c>
      <c r="AX201" s="15" t="s">
        <v>78</v>
      </c>
      <c r="AY201" s="229" t="s">
        <v>146</v>
      </c>
    </row>
    <row r="202" spans="1:65" s="12" customFormat="1" ht="22.9" customHeight="1">
      <c r="B202" s="164"/>
      <c r="C202" s="165"/>
      <c r="D202" s="166" t="s">
        <v>70</v>
      </c>
      <c r="E202" s="178" t="s">
        <v>2373</v>
      </c>
      <c r="F202" s="178" t="s">
        <v>2374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SUM(P203:P233)</f>
        <v>0</v>
      </c>
      <c r="Q202" s="172"/>
      <c r="R202" s="173">
        <f>SUM(R203:R233)</f>
        <v>0</v>
      </c>
      <c r="S202" s="172"/>
      <c r="T202" s="174">
        <f>SUM(T203:T233)</f>
        <v>0</v>
      </c>
      <c r="AR202" s="175" t="s">
        <v>147</v>
      </c>
      <c r="AT202" s="176" t="s">
        <v>70</v>
      </c>
      <c r="AU202" s="176" t="s">
        <v>78</v>
      </c>
      <c r="AY202" s="175" t="s">
        <v>146</v>
      </c>
      <c r="BK202" s="177">
        <f>SUM(BK203:BK233)</f>
        <v>0</v>
      </c>
    </row>
    <row r="203" spans="1:65" s="2" customFormat="1" ht="16.5" customHeight="1">
      <c r="A203" s="36"/>
      <c r="B203" s="37"/>
      <c r="C203" s="180" t="s">
        <v>256</v>
      </c>
      <c r="D203" s="180" t="s">
        <v>149</v>
      </c>
      <c r="E203" s="181" t="s">
        <v>2375</v>
      </c>
      <c r="F203" s="182" t="s">
        <v>2376</v>
      </c>
      <c r="G203" s="183" t="s">
        <v>2377</v>
      </c>
      <c r="H203" s="184">
        <v>160</v>
      </c>
      <c r="I203" s="185"/>
      <c r="J203" s="186">
        <f>ROUND(I203*H203,2)</f>
        <v>0</v>
      </c>
      <c r="K203" s="182" t="s">
        <v>19</v>
      </c>
      <c r="L203" s="41"/>
      <c r="M203" s="187" t="s">
        <v>19</v>
      </c>
      <c r="N203" s="188" t="s">
        <v>42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2088</v>
      </c>
      <c r="AT203" s="191" t="s">
        <v>149</v>
      </c>
      <c r="AU203" s="191" t="s">
        <v>80</v>
      </c>
      <c r="AY203" s="19" t="s">
        <v>146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78</v>
      </c>
      <c r="BK203" s="192">
        <f>ROUND(I203*H203,2)</f>
        <v>0</v>
      </c>
      <c r="BL203" s="19" t="s">
        <v>2088</v>
      </c>
      <c r="BM203" s="191" t="s">
        <v>2378</v>
      </c>
    </row>
    <row r="204" spans="1:65" s="2" customFormat="1" ht="11.25">
      <c r="A204" s="36"/>
      <c r="B204" s="37"/>
      <c r="C204" s="38"/>
      <c r="D204" s="193" t="s">
        <v>156</v>
      </c>
      <c r="E204" s="38"/>
      <c r="F204" s="194" t="s">
        <v>2376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156</v>
      </c>
      <c r="AU204" s="19" t="s">
        <v>80</v>
      </c>
    </row>
    <row r="205" spans="1:65" s="14" customFormat="1" ht="11.25">
      <c r="B205" s="208"/>
      <c r="C205" s="209"/>
      <c r="D205" s="193" t="s">
        <v>158</v>
      </c>
      <c r="E205" s="210" t="s">
        <v>19</v>
      </c>
      <c r="F205" s="211" t="s">
        <v>2379</v>
      </c>
      <c r="G205" s="209"/>
      <c r="H205" s="212">
        <v>80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158</v>
      </c>
      <c r="AU205" s="218" t="s">
        <v>80</v>
      </c>
      <c r="AV205" s="14" t="s">
        <v>80</v>
      </c>
      <c r="AW205" s="14" t="s">
        <v>33</v>
      </c>
      <c r="AX205" s="14" t="s">
        <v>71</v>
      </c>
      <c r="AY205" s="218" t="s">
        <v>146</v>
      </c>
    </row>
    <row r="206" spans="1:65" s="14" customFormat="1" ht="11.25">
      <c r="B206" s="208"/>
      <c r="C206" s="209"/>
      <c r="D206" s="193" t="s">
        <v>158</v>
      </c>
      <c r="E206" s="210" t="s">
        <v>19</v>
      </c>
      <c r="F206" s="211" t="s">
        <v>2380</v>
      </c>
      <c r="G206" s="209"/>
      <c r="H206" s="212">
        <v>80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158</v>
      </c>
      <c r="AU206" s="218" t="s">
        <v>80</v>
      </c>
      <c r="AV206" s="14" t="s">
        <v>80</v>
      </c>
      <c r="AW206" s="14" t="s">
        <v>33</v>
      </c>
      <c r="AX206" s="14" t="s">
        <v>71</v>
      </c>
      <c r="AY206" s="218" t="s">
        <v>146</v>
      </c>
    </row>
    <row r="207" spans="1:65" s="15" customFormat="1" ht="11.25">
      <c r="B207" s="219"/>
      <c r="C207" s="220"/>
      <c r="D207" s="193" t="s">
        <v>158</v>
      </c>
      <c r="E207" s="221" t="s">
        <v>19</v>
      </c>
      <c r="F207" s="222" t="s">
        <v>161</v>
      </c>
      <c r="G207" s="220"/>
      <c r="H207" s="223">
        <v>160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158</v>
      </c>
      <c r="AU207" s="229" t="s">
        <v>80</v>
      </c>
      <c r="AV207" s="15" t="s">
        <v>154</v>
      </c>
      <c r="AW207" s="15" t="s">
        <v>33</v>
      </c>
      <c r="AX207" s="15" t="s">
        <v>78</v>
      </c>
      <c r="AY207" s="229" t="s">
        <v>146</v>
      </c>
    </row>
    <row r="208" spans="1:65" s="2" customFormat="1" ht="16.5" customHeight="1">
      <c r="A208" s="36"/>
      <c r="B208" s="37"/>
      <c r="C208" s="180" t="s">
        <v>266</v>
      </c>
      <c r="D208" s="180" t="s">
        <v>149</v>
      </c>
      <c r="E208" s="181" t="s">
        <v>2381</v>
      </c>
      <c r="F208" s="182" t="s">
        <v>2382</v>
      </c>
      <c r="G208" s="183" t="s">
        <v>2377</v>
      </c>
      <c r="H208" s="184">
        <v>80</v>
      </c>
      <c r="I208" s="185"/>
      <c r="J208" s="186">
        <f>ROUND(I208*H208,2)</f>
        <v>0</v>
      </c>
      <c r="K208" s="182" t="s">
        <v>19</v>
      </c>
      <c r="L208" s="41"/>
      <c r="M208" s="187" t="s">
        <v>19</v>
      </c>
      <c r="N208" s="188" t="s">
        <v>42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2088</v>
      </c>
      <c r="AT208" s="191" t="s">
        <v>149</v>
      </c>
      <c r="AU208" s="191" t="s">
        <v>80</v>
      </c>
      <c r="AY208" s="19" t="s">
        <v>146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78</v>
      </c>
      <c r="BK208" s="192">
        <f>ROUND(I208*H208,2)</f>
        <v>0</v>
      </c>
      <c r="BL208" s="19" t="s">
        <v>2088</v>
      </c>
      <c r="BM208" s="191" t="s">
        <v>2383</v>
      </c>
    </row>
    <row r="209" spans="1:65" s="2" customFormat="1" ht="11.25">
      <c r="A209" s="36"/>
      <c r="B209" s="37"/>
      <c r="C209" s="38"/>
      <c r="D209" s="193" t="s">
        <v>156</v>
      </c>
      <c r="E209" s="38"/>
      <c r="F209" s="194" t="s">
        <v>2382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156</v>
      </c>
      <c r="AU209" s="19" t="s">
        <v>80</v>
      </c>
    </row>
    <row r="210" spans="1:65" s="14" customFormat="1" ht="11.25">
      <c r="B210" s="208"/>
      <c r="C210" s="209"/>
      <c r="D210" s="193" t="s">
        <v>158</v>
      </c>
      <c r="E210" s="210" t="s">
        <v>19</v>
      </c>
      <c r="F210" s="211" t="s">
        <v>2384</v>
      </c>
      <c r="G210" s="209"/>
      <c r="H210" s="212">
        <v>80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158</v>
      </c>
      <c r="AU210" s="218" t="s">
        <v>80</v>
      </c>
      <c r="AV210" s="14" t="s">
        <v>80</v>
      </c>
      <c r="AW210" s="14" t="s">
        <v>33</v>
      </c>
      <c r="AX210" s="14" t="s">
        <v>71</v>
      </c>
      <c r="AY210" s="218" t="s">
        <v>146</v>
      </c>
    </row>
    <row r="211" spans="1:65" s="15" customFormat="1" ht="11.25">
      <c r="B211" s="219"/>
      <c r="C211" s="220"/>
      <c r="D211" s="193" t="s">
        <v>158</v>
      </c>
      <c r="E211" s="221" t="s">
        <v>19</v>
      </c>
      <c r="F211" s="222" t="s">
        <v>161</v>
      </c>
      <c r="G211" s="220"/>
      <c r="H211" s="223">
        <v>80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158</v>
      </c>
      <c r="AU211" s="229" t="s">
        <v>80</v>
      </c>
      <c r="AV211" s="15" t="s">
        <v>154</v>
      </c>
      <c r="AW211" s="15" t="s">
        <v>33</v>
      </c>
      <c r="AX211" s="15" t="s">
        <v>78</v>
      </c>
      <c r="AY211" s="229" t="s">
        <v>146</v>
      </c>
    </row>
    <row r="212" spans="1:65" s="2" customFormat="1" ht="16.5" customHeight="1">
      <c r="A212" s="36"/>
      <c r="B212" s="37"/>
      <c r="C212" s="180" t="s">
        <v>273</v>
      </c>
      <c r="D212" s="180" t="s">
        <v>149</v>
      </c>
      <c r="E212" s="181" t="s">
        <v>1737</v>
      </c>
      <c r="F212" s="182" t="s">
        <v>2385</v>
      </c>
      <c r="G212" s="183" t="s">
        <v>224</v>
      </c>
      <c r="H212" s="184">
        <v>200</v>
      </c>
      <c r="I212" s="185"/>
      <c r="J212" s="186">
        <f>ROUND(I212*H212,2)</f>
        <v>0</v>
      </c>
      <c r="K212" s="182" t="s">
        <v>19</v>
      </c>
      <c r="L212" s="41"/>
      <c r="M212" s="187" t="s">
        <v>19</v>
      </c>
      <c r="N212" s="188" t="s">
        <v>42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2088</v>
      </c>
      <c r="AT212" s="191" t="s">
        <v>149</v>
      </c>
      <c r="AU212" s="191" t="s">
        <v>80</v>
      </c>
      <c r="AY212" s="19" t="s">
        <v>146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78</v>
      </c>
      <c r="BK212" s="192">
        <f>ROUND(I212*H212,2)</f>
        <v>0</v>
      </c>
      <c r="BL212" s="19" t="s">
        <v>2088</v>
      </c>
      <c r="BM212" s="191" t="s">
        <v>2386</v>
      </c>
    </row>
    <row r="213" spans="1:65" s="2" customFormat="1" ht="11.25">
      <c r="A213" s="36"/>
      <c r="B213" s="37"/>
      <c r="C213" s="38"/>
      <c r="D213" s="193" t="s">
        <v>156</v>
      </c>
      <c r="E213" s="38"/>
      <c r="F213" s="194" t="s">
        <v>2385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156</v>
      </c>
      <c r="AU213" s="19" t="s">
        <v>80</v>
      </c>
    </row>
    <row r="214" spans="1:65" s="14" customFormat="1" ht="11.25">
      <c r="B214" s="208"/>
      <c r="C214" s="209"/>
      <c r="D214" s="193" t="s">
        <v>158</v>
      </c>
      <c r="E214" s="210" t="s">
        <v>19</v>
      </c>
      <c r="F214" s="211" t="s">
        <v>2387</v>
      </c>
      <c r="G214" s="209"/>
      <c r="H214" s="212">
        <v>100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158</v>
      </c>
      <c r="AU214" s="218" t="s">
        <v>80</v>
      </c>
      <c r="AV214" s="14" t="s">
        <v>80</v>
      </c>
      <c r="AW214" s="14" t="s">
        <v>33</v>
      </c>
      <c r="AX214" s="14" t="s">
        <v>71</v>
      </c>
      <c r="AY214" s="218" t="s">
        <v>146</v>
      </c>
    </row>
    <row r="215" spans="1:65" s="14" customFormat="1" ht="11.25">
      <c r="B215" s="208"/>
      <c r="C215" s="209"/>
      <c r="D215" s="193" t="s">
        <v>158</v>
      </c>
      <c r="E215" s="210" t="s">
        <v>19</v>
      </c>
      <c r="F215" s="211" t="s">
        <v>2388</v>
      </c>
      <c r="G215" s="209"/>
      <c r="H215" s="212">
        <v>100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158</v>
      </c>
      <c r="AU215" s="218" t="s">
        <v>80</v>
      </c>
      <c r="AV215" s="14" t="s">
        <v>80</v>
      </c>
      <c r="AW215" s="14" t="s">
        <v>33</v>
      </c>
      <c r="AX215" s="14" t="s">
        <v>71</v>
      </c>
      <c r="AY215" s="218" t="s">
        <v>146</v>
      </c>
    </row>
    <row r="216" spans="1:65" s="15" customFormat="1" ht="11.25">
      <c r="B216" s="219"/>
      <c r="C216" s="220"/>
      <c r="D216" s="193" t="s">
        <v>158</v>
      </c>
      <c r="E216" s="221" t="s">
        <v>19</v>
      </c>
      <c r="F216" s="222" t="s">
        <v>161</v>
      </c>
      <c r="G216" s="220"/>
      <c r="H216" s="223">
        <v>200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158</v>
      </c>
      <c r="AU216" s="229" t="s">
        <v>80</v>
      </c>
      <c r="AV216" s="15" t="s">
        <v>154</v>
      </c>
      <c r="AW216" s="15" t="s">
        <v>33</v>
      </c>
      <c r="AX216" s="15" t="s">
        <v>78</v>
      </c>
      <c r="AY216" s="229" t="s">
        <v>146</v>
      </c>
    </row>
    <row r="217" spans="1:65" s="2" customFormat="1" ht="16.5" customHeight="1">
      <c r="A217" s="36"/>
      <c r="B217" s="37"/>
      <c r="C217" s="180" t="s">
        <v>288</v>
      </c>
      <c r="D217" s="180" t="s">
        <v>149</v>
      </c>
      <c r="E217" s="181" t="s">
        <v>1741</v>
      </c>
      <c r="F217" s="182" t="s">
        <v>2389</v>
      </c>
      <c r="G217" s="183" t="s">
        <v>2377</v>
      </c>
      <c r="H217" s="184">
        <v>160</v>
      </c>
      <c r="I217" s="185"/>
      <c r="J217" s="186">
        <f>ROUND(I217*H217,2)</f>
        <v>0</v>
      </c>
      <c r="K217" s="182" t="s">
        <v>19</v>
      </c>
      <c r="L217" s="41"/>
      <c r="M217" s="187" t="s">
        <v>19</v>
      </c>
      <c r="N217" s="188" t="s">
        <v>42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2088</v>
      </c>
      <c r="AT217" s="191" t="s">
        <v>149</v>
      </c>
      <c r="AU217" s="191" t="s">
        <v>80</v>
      </c>
      <c r="AY217" s="19" t="s">
        <v>146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78</v>
      </c>
      <c r="BK217" s="192">
        <f>ROUND(I217*H217,2)</f>
        <v>0</v>
      </c>
      <c r="BL217" s="19" t="s">
        <v>2088</v>
      </c>
      <c r="BM217" s="191" t="s">
        <v>2390</v>
      </c>
    </row>
    <row r="218" spans="1:65" s="2" customFormat="1" ht="11.25">
      <c r="A218" s="36"/>
      <c r="B218" s="37"/>
      <c r="C218" s="38"/>
      <c r="D218" s="193" t="s">
        <v>156</v>
      </c>
      <c r="E218" s="38"/>
      <c r="F218" s="194" t="s">
        <v>2389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156</v>
      </c>
      <c r="AU218" s="19" t="s">
        <v>80</v>
      </c>
    </row>
    <row r="219" spans="1:65" s="14" customFormat="1" ht="11.25">
      <c r="B219" s="208"/>
      <c r="C219" s="209"/>
      <c r="D219" s="193" t="s">
        <v>158</v>
      </c>
      <c r="E219" s="210" t="s">
        <v>19</v>
      </c>
      <c r="F219" s="211" t="s">
        <v>2391</v>
      </c>
      <c r="G219" s="209"/>
      <c r="H219" s="212">
        <v>160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158</v>
      </c>
      <c r="AU219" s="218" t="s">
        <v>80</v>
      </c>
      <c r="AV219" s="14" t="s">
        <v>80</v>
      </c>
      <c r="AW219" s="14" t="s">
        <v>33</v>
      </c>
      <c r="AX219" s="14" t="s">
        <v>71</v>
      </c>
      <c r="AY219" s="218" t="s">
        <v>146</v>
      </c>
    </row>
    <row r="220" spans="1:65" s="15" customFormat="1" ht="11.25">
      <c r="B220" s="219"/>
      <c r="C220" s="220"/>
      <c r="D220" s="193" t="s">
        <v>158</v>
      </c>
      <c r="E220" s="221" t="s">
        <v>19</v>
      </c>
      <c r="F220" s="222" t="s">
        <v>161</v>
      </c>
      <c r="G220" s="220"/>
      <c r="H220" s="223">
        <v>160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158</v>
      </c>
      <c r="AU220" s="229" t="s">
        <v>80</v>
      </c>
      <c r="AV220" s="15" t="s">
        <v>154</v>
      </c>
      <c r="AW220" s="15" t="s">
        <v>33</v>
      </c>
      <c r="AX220" s="15" t="s">
        <v>78</v>
      </c>
      <c r="AY220" s="229" t="s">
        <v>146</v>
      </c>
    </row>
    <row r="221" spans="1:65" s="2" customFormat="1" ht="16.5" customHeight="1">
      <c r="A221" s="36"/>
      <c r="B221" s="37"/>
      <c r="C221" s="180" t="s">
        <v>300</v>
      </c>
      <c r="D221" s="180" t="s">
        <v>149</v>
      </c>
      <c r="E221" s="181" t="s">
        <v>1745</v>
      </c>
      <c r="F221" s="182" t="s">
        <v>2392</v>
      </c>
      <c r="G221" s="183" t="s">
        <v>224</v>
      </c>
      <c r="H221" s="184">
        <v>100</v>
      </c>
      <c r="I221" s="185"/>
      <c r="J221" s="186">
        <f>ROUND(I221*H221,2)</f>
        <v>0</v>
      </c>
      <c r="K221" s="182" t="s">
        <v>19</v>
      </c>
      <c r="L221" s="41"/>
      <c r="M221" s="187" t="s">
        <v>19</v>
      </c>
      <c r="N221" s="188" t="s">
        <v>42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2088</v>
      </c>
      <c r="AT221" s="191" t="s">
        <v>149</v>
      </c>
      <c r="AU221" s="191" t="s">
        <v>80</v>
      </c>
      <c r="AY221" s="19" t="s">
        <v>146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78</v>
      </c>
      <c r="BK221" s="192">
        <f>ROUND(I221*H221,2)</f>
        <v>0</v>
      </c>
      <c r="BL221" s="19" t="s">
        <v>2088</v>
      </c>
      <c r="BM221" s="191" t="s">
        <v>2393</v>
      </c>
    </row>
    <row r="222" spans="1:65" s="2" customFormat="1" ht="11.25">
      <c r="A222" s="36"/>
      <c r="B222" s="37"/>
      <c r="C222" s="38"/>
      <c r="D222" s="193" t="s">
        <v>156</v>
      </c>
      <c r="E222" s="38"/>
      <c r="F222" s="194" t="s">
        <v>2392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156</v>
      </c>
      <c r="AU222" s="19" t="s">
        <v>80</v>
      </c>
    </row>
    <row r="223" spans="1:65" s="14" customFormat="1" ht="11.25">
      <c r="B223" s="208"/>
      <c r="C223" s="209"/>
      <c r="D223" s="193" t="s">
        <v>158</v>
      </c>
      <c r="E223" s="210" t="s">
        <v>19</v>
      </c>
      <c r="F223" s="211" t="s">
        <v>2394</v>
      </c>
      <c r="G223" s="209"/>
      <c r="H223" s="212">
        <v>100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158</v>
      </c>
      <c r="AU223" s="218" t="s">
        <v>80</v>
      </c>
      <c r="AV223" s="14" t="s">
        <v>80</v>
      </c>
      <c r="AW223" s="14" t="s">
        <v>33</v>
      </c>
      <c r="AX223" s="14" t="s">
        <v>71</v>
      </c>
      <c r="AY223" s="218" t="s">
        <v>146</v>
      </c>
    </row>
    <row r="224" spans="1:65" s="15" customFormat="1" ht="11.25">
      <c r="B224" s="219"/>
      <c r="C224" s="220"/>
      <c r="D224" s="193" t="s">
        <v>158</v>
      </c>
      <c r="E224" s="221" t="s">
        <v>19</v>
      </c>
      <c r="F224" s="222" t="s">
        <v>161</v>
      </c>
      <c r="G224" s="220"/>
      <c r="H224" s="223">
        <v>100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158</v>
      </c>
      <c r="AU224" s="229" t="s">
        <v>80</v>
      </c>
      <c r="AV224" s="15" t="s">
        <v>154</v>
      </c>
      <c r="AW224" s="15" t="s">
        <v>33</v>
      </c>
      <c r="AX224" s="15" t="s">
        <v>78</v>
      </c>
      <c r="AY224" s="229" t="s">
        <v>146</v>
      </c>
    </row>
    <row r="225" spans="1:65" s="2" customFormat="1" ht="24.2" customHeight="1">
      <c r="A225" s="36"/>
      <c r="B225" s="37"/>
      <c r="C225" s="180" t="s">
        <v>7</v>
      </c>
      <c r="D225" s="180" t="s">
        <v>149</v>
      </c>
      <c r="E225" s="181" t="s">
        <v>1749</v>
      </c>
      <c r="F225" s="182" t="s">
        <v>2395</v>
      </c>
      <c r="G225" s="183" t="s">
        <v>2283</v>
      </c>
      <c r="H225" s="184">
        <v>1</v>
      </c>
      <c r="I225" s="185"/>
      <c r="J225" s="186">
        <f>ROUND(I225*H225,2)</f>
        <v>0</v>
      </c>
      <c r="K225" s="182" t="s">
        <v>19</v>
      </c>
      <c r="L225" s="41"/>
      <c r="M225" s="187" t="s">
        <v>19</v>
      </c>
      <c r="N225" s="188" t="s">
        <v>42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2088</v>
      </c>
      <c r="AT225" s="191" t="s">
        <v>149</v>
      </c>
      <c r="AU225" s="191" t="s">
        <v>80</v>
      </c>
      <c r="AY225" s="19" t="s">
        <v>146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78</v>
      </c>
      <c r="BK225" s="192">
        <f>ROUND(I225*H225,2)</f>
        <v>0</v>
      </c>
      <c r="BL225" s="19" t="s">
        <v>2088</v>
      </c>
      <c r="BM225" s="191" t="s">
        <v>2396</v>
      </c>
    </row>
    <row r="226" spans="1:65" s="2" customFormat="1" ht="19.5">
      <c r="A226" s="36"/>
      <c r="B226" s="37"/>
      <c r="C226" s="38"/>
      <c r="D226" s="193" t="s">
        <v>156</v>
      </c>
      <c r="E226" s="38"/>
      <c r="F226" s="194" t="s">
        <v>2395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156</v>
      </c>
      <c r="AU226" s="19" t="s">
        <v>80</v>
      </c>
    </row>
    <row r="227" spans="1:65" s="14" customFormat="1" ht="11.25">
      <c r="B227" s="208"/>
      <c r="C227" s="209"/>
      <c r="D227" s="193" t="s">
        <v>158</v>
      </c>
      <c r="E227" s="210" t="s">
        <v>19</v>
      </c>
      <c r="F227" s="211" t="s">
        <v>2397</v>
      </c>
      <c r="G227" s="209"/>
      <c r="H227" s="212">
        <v>1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158</v>
      </c>
      <c r="AU227" s="218" t="s">
        <v>80</v>
      </c>
      <c r="AV227" s="14" t="s">
        <v>80</v>
      </c>
      <c r="AW227" s="14" t="s">
        <v>33</v>
      </c>
      <c r="AX227" s="14" t="s">
        <v>71</v>
      </c>
      <c r="AY227" s="218" t="s">
        <v>146</v>
      </c>
    </row>
    <row r="228" spans="1:65" s="15" customFormat="1" ht="11.25">
      <c r="B228" s="219"/>
      <c r="C228" s="220"/>
      <c r="D228" s="193" t="s">
        <v>158</v>
      </c>
      <c r="E228" s="221" t="s">
        <v>19</v>
      </c>
      <c r="F228" s="222" t="s">
        <v>161</v>
      </c>
      <c r="G228" s="220"/>
      <c r="H228" s="223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158</v>
      </c>
      <c r="AU228" s="229" t="s">
        <v>80</v>
      </c>
      <c r="AV228" s="15" t="s">
        <v>154</v>
      </c>
      <c r="AW228" s="15" t="s">
        <v>33</v>
      </c>
      <c r="AX228" s="15" t="s">
        <v>78</v>
      </c>
      <c r="AY228" s="229" t="s">
        <v>146</v>
      </c>
    </row>
    <row r="229" spans="1:65" s="2" customFormat="1" ht="16.5" customHeight="1">
      <c r="A229" s="36"/>
      <c r="B229" s="37"/>
      <c r="C229" s="180" t="s">
        <v>323</v>
      </c>
      <c r="D229" s="180" t="s">
        <v>149</v>
      </c>
      <c r="E229" s="181" t="s">
        <v>1752</v>
      </c>
      <c r="F229" s="182" t="s">
        <v>2398</v>
      </c>
      <c r="G229" s="183" t="s">
        <v>2399</v>
      </c>
      <c r="H229" s="184">
        <v>2</v>
      </c>
      <c r="I229" s="185"/>
      <c r="J229" s="186">
        <f>ROUND(I229*H229,2)</f>
        <v>0</v>
      </c>
      <c r="K229" s="182" t="s">
        <v>19</v>
      </c>
      <c r="L229" s="41"/>
      <c r="M229" s="187" t="s">
        <v>19</v>
      </c>
      <c r="N229" s="188" t="s">
        <v>42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2088</v>
      </c>
      <c r="AT229" s="191" t="s">
        <v>149</v>
      </c>
      <c r="AU229" s="191" t="s">
        <v>80</v>
      </c>
      <c r="AY229" s="19" t="s">
        <v>146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78</v>
      </c>
      <c r="BK229" s="192">
        <f>ROUND(I229*H229,2)</f>
        <v>0</v>
      </c>
      <c r="BL229" s="19" t="s">
        <v>2088</v>
      </c>
      <c r="BM229" s="191" t="s">
        <v>2400</v>
      </c>
    </row>
    <row r="230" spans="1:65" s="2" customFormat="1" ht="11.25">
      <c r="A230" s="36"/>
      <c r="B230" s="37"/>
      <c r="C230" s="38"/>
      <c r="D230" s="193" t="s">
        <v>156</v>
      </c>
      <c r="E230" s="38"/>
      <c r="F230" s="194" t="s">
        <v>2398</v>
      </c>
      <c r="G230" s="38"/>
      <c r="H230" s="38"/>
      <c r="I230" s="195"/>
      <c r="J230" s="38"/>
      <c r="K230" s="38"/>
      <c r="L230" s="41"/>
      <c r="M230" s="196"/>
      <c r="N230" s="197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156</v>
      </c>
      <c r="AU230" s="19" t="s">
        <v>80</v>
      </c>
    </row>
    <row r="231" spans="1:65" s="13" customFormat="1" ht="22.5">
      <c r="B231" s="198"/>
      <c r="C231" s="199"/>
      <c r="D231" s="193" t="s">
        <v>158</v>
      </c>
      <c r="E231" s="200" t="s">
        <v>19</v>
      </c>
      <c r="F231" s="201" t="s">
        <v>2401</v>
      </c>
      <c r="G231" s="199"/>
      <c r="H231" s="200" t="s">
        <v>19</v>
      </c>
      <c r="I231" s="202"/>
      <c r="J231" s="199"/>
      <c r="K231" s="199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158</v>
      </c>
      <c r="AU231" s="207" t="s">
        <v>80</v>
      </c>
      <c r="AV231" s="13" t="s">
        <v>78</v>
      </c>
      <c r="AW231" s="13" t="s">
        <v>33</v>
      </c>
      <c r="AX231" s="13" t="s">
        <v>71</v>
      </c>
      <c r="AY231" s="207" t="s">
        <v>146</v>
      </c>
    </row>
    <row r="232" spans="1:65" s="14" customFormat="1" ht="11.25">
      <c r="B232" s="208"/>
      <c r="C232" s="209"/>
      <c r="D232" s="193" t="s">
        <v>158</v>
      </c>
      <c r="E232" s="210" t="s">
        <v>19</v>
      </c>
      <c r="F232" s="211" t="s">
        <v>2402</v>
      </c>
      <c r="G232" s="209"/>
      <c r="H232" s="212">
        <v>2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158</v>
      </c>
      <c r="AU232" s="218" t="s">
        <v>80</v>
      </c>
      <c r="AV232" s="14" t="s">
        <v>80</v>
      </c>
      <c r="AW232" s="14" t="s">
        <v>33</v>
      </c>
      <c r="AX232" s="14" t="s">
        <v>71</v>
      </c>
      <c r="AY232" s="218" t="s">
        <v>146</v>
      </c>
    </row>
    <row r="233" spans="1:65" s="15" customFormat="1" ht="11.25">
      <c r="B233" s="219"/>
      <c r="C233" s="220"/>
      <c r="D233" s="193" t="s">
        <v>158</v>
      </c>
      <c r="E233" s="221" t="s">
        <v>19</v>
      </c>
      <c r="F233" s="222" t="s">
        <v>161</v>
      </c>
      <c r="G233" s="220"/>
      <c r="H233" s="223">
        <v>2</v>
      </c>
      <c r="I233" s="224"/>
      <c r="J233" s="220"/>
      <c r="K233" s="220"/>
      <c r="L233" s="225"/>
      <c r="M233" s="241"/>
      <c r="N233" s="242"/>
      <c r="O233" s="242"/>
      <c r="P233" s="242"/>
      <c r="Q233" s="242"/>
      <c r="R233" s="242"/>
      <c r="S233" s="242"/>
      <c r="T233" s="243"/>
      <c r="AT233" s="229" t="s">
        <v>158</v>
      </c>
      <c r="AU233" s="229" t="s">
        <v>80</v>
      </c>
      <c r="AV233" s="15" t="s">
        <v>154</v>
      </c>
      <c r="AW233" s="15" t="s">
        <v>33</v>
      </c>
      <c r="AX233" s="15" t="s">
        <v>78</v>
      </c>
      <c r="AY233" s="229" t="s">
        <v>146</v>
      </c>
    </row>
    <row r="234" spans="1:65" s="2" customFormat="1" ht="6.95" customHeight="1">
      <c r="A234" s="36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41"/>
      <c r="M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</row>
  </sheetData>
  <sheetProtection algorithmName="SHA-512" hashValue="oY8rHYsAP0tWrwYyocSbn3A1BIzEqoYDrJW8/e1yzXlK/yAqkQGAi0EyaZ+tf4KRlvbw1Rs6GnYjv7C9wh2L5A==" saltValue="GthbMq7MkCiXRMiN5VDpamOAp1fKS6ZS0iFcSoaJZ6duAkvIjs7fpJ5sQLoJMtFIjF5yCIBXWI0FPDQklG9+qQ==" spinCount="100000" sheet="1" objects="1" scenarios="1" formatColumns="0" formatRows="0" autoFilter="0"/>
  <autoFilter ref="C85:K23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9" r:id="rId1"/>
    <hyperlink ref="F120" r:id="rId2"/>
    <hyperlink ref="F128" r:id="rId3"/>
    <hyperlink ref="F134" r:id="rId4"/>
    <hyperlink ref="F139" r:id="rId5"/>
    <hyperlink ref="F153" r:id="rId6"/>
    <hyperlink ref="F160" r:id="rId7"/>
    <hyperlink ref="F169" r:id="rId8"/>
    <hyperlink ref="F177" r:id="rId9"/>
    <hyperlink ref="F183" r:id="rId10"/>
    <hyperlink ref="F190" r:id="rId11"/>
    <hyperlink ref="F198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2"/>
    </row>
    <row r="4" spans="1:8" s="1" customFormat="1" ht="24.95" customHeight="1">
      <c r="B4" s="22"/>
      <c r="C4" s="112" t="s">
        <v>2403</v>
      </c>
      <c r="H4" s="22"/>
    </row>
    <row r="5" spans="1:8" s="1" customFormat="1" ht="12" customHeight="1">
      <c r="B5" s="22"/>
      <c r="C5" s="266" t="s">
        <v>13</v>
      </c>
      <c r="D5" s="411" t="s">
        <v>14</v>
      </c>
      <c r="E5" s="388"/>
      <c r="F5" s="388"/>
      <c r="H5" s="22"/>
    </row>
    <row r="6" spans="1:8" s="1" customFormat="1" ht="36.950000000000003" customHeight="1">
      <c r="B6" s="22"/>
      <c r="C6" s="267" t="s">
        <v>16</v>
      </c>
      <c r="D6" s="415" t="s">
        <v>17</v>
      </c>
      <c r="E6" s="388"/>
      <c r="F6" s="388"/>
      <c r="H6" s="22"/>
    </row>
    <row r="7" spans="1:8" s="1" customFormat="1" ht="16.5" customHeight="1">
      <c r="B7" s="22"/>
      <c r="C7" s="114" t="s">
        <v>23</v>
      </c>
      <c r="D7" s="116">
        <f>'Rekapitulace stavby'!AN8</f>
        <v>0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3"/>
      <c r="B9" s="268"/>
      <c r="C9" s="269" t="s">
        <v>52</v>
      </c>
      <c r="D9" s="270" t="s">
        <v>53</v>
      </c>
      <c r="E9" s="270" t="s">
        <v>133</v>
      </c>
      <c r="F9" s="271" t="s">
        <v>2404</v>
      </c>
      <c r="G9" s="153"/>
      <c r="H9" s="268"/>
    </row>
    <row r="10" spans="1:8" s="2" customFormat="1" ht="26.45" customHeight="1">
      <c r="A10" s="36"/>
      <c r="B10" s="41"/>
      <c r="C10" s="272" t="s">
        <v>2405</v>
      </c>
      <c r="D10" s="272" t="s">
        <v>87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3" t="s">
        <v>572</v>
      </c>
      <c r="D11" s="274" t="s">
        <v>573</v>
      </c>
      <c r="E11" s="275" t="s">
        <v>19</v>
      </c>
      <c r="F11" s="276">
        <v>508.80399999999997</v>
      </c>
      <c r="G11" s="36"/>
      <c r="H11" s="41"/>
    </row>
    <row r="12" spans="1:8" s="2" customFormat="1" ht="16.899999999999999" customHeight="1">
      <c r="A12" s="36"/>
      <c r="B12" s="41"/>
      <c r="C12" s="277" t="s">
        <v>19</v>
      </c>
      <c r="D12" s="277" t="s">
        <v>1633</v>
      </c>
      <c r="E12" s="19" t="s">
        <v>19</v>
      </c>
      <c r="F12" s="278">
        <v>0</v>
      </c>
      <c r="G12" s="36"/>
      <c r="H12" s="41"/>
    </row>
    <row r="13" spans="1:8" s="2" customFormat="1" ht="16.899999999999999" customHeight="1">
      <c r="A13" s="36"/>
      <c r="B13" s="41"/>
      <c r="C13" s="277" t="s">
        <v>19</v>
      </c>
      <c r="D13" s="277" t="s">
        <v>1634</v>
      </c>
      <c r="E13" s="19" t="s">
        <v>19</v>
      </c>
      <c r="F13" s="278">
        <v>157.80000000000001</v>
      </c>
      <c r="G13" s="36"/>
      <c r="H13" s="41"/>
    </row>
    <row r="14" spans="1:8" s="2" customFormat="1" ht="16.899999999999999" customHeight="1">
      <c r="A14" s="36"/>
      <c r="B14" s="41"/>
      <c r="C14" s="277" t="s">
        <v>19</v>
      </c>
      <c r="D14" s="277" t="s">
        <v>1635</v>
      </c>
      <c r="E14" s="19" t="s">
        <v>19</v>
      </c>
      <c r="F14" s="278">
        <v>29.35</v>
      </c>
      <c r="G14" s="36"/>
      <c r="H14" s="41"/>
    </row>
    <row r="15" spans="1:8" s="2" customFormat="1" ht="16.899999999999999" customHeight="1">
      <c r="A15" s="36"/>
      <c r="B15" s="41"/>
      <c r="C15" s="277" t="s">
        <v>19</v>
      </c>
      <c r="D15" s="277" t="s">
        <v>1636</v>
      </c>
      <c r="E15" s="19" t="s">
        <v>19</v>
      </c>
      <c r="F15" s="278">
        <v>81.75</v>
      </c>
      <c r="G15" s="36"/>
      <c r="H15" s="41"/>
    </row>
    <row r="16" spans="1:8" s="2" customFormat="1" ht="16.899999999999999" customHeight="1">
      <c r="A16" s="36"/>
      <c r="B16" s="41"/>
      <c r="C16" s="277" t="s">
        <v>19</v>
      </c>
      <c r="D16" s="277" t="s">
        <v>1637</v>
      </c>
      <c r="E16" s="19" t="s">
        <v>19</v>
      </c>
      <c r="F16" s="278">
        <v>61.97</v>
      </c>
      <c r="G16" s="36"/>
      <c r="H16" s="41"/>
    </row>
    <row r="17" spans="1:8" s="2" customFormat="1" ht="16.899999999999999" customHeight="1">
      <c r="A17" s="36"/>
      <c r="B17" s="41"/>
      <c r="C17" s="277" t="s">
        <v>19</v>
      </c>
      <c r="D17" s="277" t="s">
        <v>1638</v>
      </c>
      <c r="E17" s="19" t="s">
        <v>19</v>
      </c>
      <c r="F17" s="278">
        <v>87.16</v>
      </c>
      <c r="G17" s="36"/>
      <c r="H17" s="41"/>
    </row>
    <row r="18" spans="1:8" s="2" customFormat="1" ht="16.899999999999999" customHeight="1">
      <c r="A18" s="36"/>
      <c r="B18" s="41"/>
      <c r="C18" s="277" t="s">
        <v>19</v>
      </c>
      <c r="D18" s="277" t="s">
        <v>1639</v>
      </c>
      <c r="E18" s="19" t="s">
        <v>19</v>
      </c>
      <c r="F18" s="278">
        <v>8.9600000000000009</v>
      </c>
      <c r="G18" s="36"/>
      <c r="H18" s="41"/>
    </row>
    <row r="19" spans="1:8" s="2" customFormat="1" ht="16.899999999999999" customHeight="1">
      <c r="A19" s="36"/>
      <c r="B19" s="41"/>
      <c r="C19" s="277" t="s">
        <v>19</v>
      </c>
      <c r="D19" s="277" t="s">
        <v>1640</v>
      </c>
      <c r="E19" s="19" t="s">
        <v>19</v>
      </c>
      <c r="F19" s="278">
        <v>15.84</v>
      </c>
      <c r="G19" s="36"/>
      <c r="H19" s="41"/>
    </row>
    <row r="20" spans="1:8" s="2" customFormat="1" ht="16.899999999999999" customHeight="1">
      <c r="A20" s="36"/>
      <c r="B20" s="41"/>
      <c r="C20" s="277" t="s">
        <v>19</v>
      </c>
      <c r="D20" s="277" t="s">
        <v>1641</v>
      </c>
      <c r="E20" s="19" t="s">
        <v>19</v>
      </c>
      <c r="F20" s="278">
        <v>2</v>
      </c>
      <c r="G20" s="36"/>
      <c r="H20" s="41"/>
    </row>
    <row r="21" spans="1:8" s="2" customFormat="1" ht="16.899999999999999" customHeight="1">
      <c r="A21" s="36"/>
      <c r="B21" s="41"/>
      <c r="C21" s="277" t="s">
        <v>19</v>
      </c>
      <c r="D21" s="277" t="s">
        <v>1642</v>
      </c>
      <c r="E21" s="19" t="s">
        <v>19</v>
      </c>
      <c r="F21" s="278">
        <v>34.86</v>
      </c>
      <c r="G21" s="36"/>
      <c r="H21" s="41"/>
    </row>
    <row r="22" spans="1:8" s="2" customFormat="1" ht="16.899999999999999" customHeight="1">
      <c r="A22" s="36"/>
      <c r="B22" s="41"/>
      <c r="C22" s="277" t="s">
        <v>19</v>
      </c>
      <c r="D22" s="277" t="s">
        <v>1643</v>
      </c>
      <c r="E22" s="19" t="s">
        <v>19</v>
      </c>
      <c r="F22" s="278">
        <v>4.4400000000000004</v>
      </c>
      <c r="G22" s="36"/>
      <c r="H22" s="41"/>
    </row>
    <row r="23" spans="1:8" s="2" customFormat="1" ht="16.899999999999999" customHeight="1">
      <c r="A23" s="36"/>
      <c r="B23" s="41"/>
      <c r="C23" s="277" t="s">
        <v>19</v>
      </c>
      <c r="D23" s="277" t="s">
        <v>1644</v>
      </c>
      <c r="E23" s="19" t="s">
        <v>19</v>
      </c>
      <c r="F23" s="278">
        <v>0.44500000000000001</v>
      </c>
      <c r="G23" s="36"/>
      <c r="H23" s="41"/>
    </row>
    <row r="24" spans="1:8" s="2" customFormat="1" ht="16.899999999999999" customHeight="1">
      <c r="A24" s="36"/>
      <c r="B24" s="41"/>
      <c r="C24" s="277" t="s">
        <v>19</v>
      </c>
      <c r="D24" s="277" t="s">
        <v>1647</v>
      </c>
      <c r="E24" s="19" t="s">
        <v>19</v>
      </c>
      <c r="F24" s="278">
        <v>24.228999999999999</v>
      </c>
      <c r="G24" s="36"/>
      <c r="H24" s="41"/>
    </row>
    <row r="25" spans="1:8" s="2" customFormat="1" ht="16.899999999999999" customHeight="1">
      <c r="A25" s="36"/>
      <c r="B25" s="41"/>
      <c r="C25" s="277" t="s">
        <v>572</v>
      </c>
      <c r="D25" s="277" t="s">
        <v>161</v>
      </c>
      <c r="E25" s="19" t="s">
        <v>19</v>
      </c>
      <c r="F25" s="278">
        <v>508.80399999999997</v>
      </c>
      <c r="G25" s="36"/>
      <c r="H25" s="41"/>
    </row>
    <row r="26" spans="1:8" s="2" customFormat="1" ht="16.899999999999999" customHeight="1">
      <c r="A26" s="36"/>
      <c r="B26" s="41"/>
      <c r="C26" s="279" t="s">
        <v>2406</v>
      </c>
      <c r="D26" s="36"/>
      <c r="E26" s="36"/>
      <c r="F26" s="36"/>
      <c r="G26" s="36"/>
      <c r="H26" s="41"/>
    </row>
    <row r="27" spans="1:8" s="2" customFormat="1" ht="16.899999999999999" customHeight="1">
      <c r="A27" s="36"/>
      <c r="B27" s="41"/>
      <c r="C27" s="277" t="s">
        <v>1628</v>
      </c>
      <c r="D27" s="277" t="s">
        <v>1629</v>
      </c>
      <c r="E27" s="19" t="s">
        <v>152</v>
      </c>
      <c r="F27" s="278">
        <v>508.80399999999997</v>
      </c>
      <c r="G27" s="36"/>
      <c r="H27" s="41"/>
    </row>
    <row r="28" spans="1:8" s="2" customFormat="1" ht="16.899999999999999" customHeight="1">
      <c r="A28" s="36"/>
      <c r="B28" s="41"/>
      <c r="C28" s="277" t="s">
        <v>1656</v>
      </c>
      <c r="D28" s="277" t="s">
        <v>1657</v>
      </c>
      <c r="E28" s="19" t="s">
        <v>152</v>
      </c>
      <c r="F28" s="278">
        <v>508.80399999999997</v>
      </c>
      <c r="G28" s="36"/>
      <c r="H28" s="41"/>
    </row>
    <row r="29" spans="1:8" s="2" customFormat="1" ht="16.899999999999999" customHeight="1">
      <c r="A29" s="36"/>
      <c r="B29" s="41"/>
      <c r="C29" s="277" t="s">
        <v>1663</v>
      </c>
      <c r="D29" s="277" t="s">
        <v>1664</v>
      </c>
      <c r="E29" s="19" t="s">
        <v>152</v>
      </c>
      <c r="F29" s="278">
        <v>1017.6079999999999</v>
      </c>
      <c r="G29" s="36"/>
      <c r="H29" s="41"/>
    </row>
    <row r="30" spans="1:8" s="2" customFormat="1" ht="16.899999999999999" customHeight="1">
      <c r="A30" s="36"/>
      <c r="B30" s="41"/>
      <c r="C30" s="277" t="s">
        <v>1670</v>
      </c>
      <c r="D30" s="277" t="s">
        <v>1671</v>
      </c>
      <c r="E30" s="19" t="s">
        <v>152</v>
      </c>
      <c r="F30" s="278">
        <v>508.80399999999997</v>
      </c>
      <c r="G30" s="36"/>
      <c r="H30" s="41"/>
    </row>
    <row r="31" spans="1:8" s="2" customFormat="1" ht="16.899999999999999" customHeight="1">
      <c r="A31" s="36"/>
      <c r="B31" s="41"/>
      <c r="C31" s="277" t="s">
        <v>1689</v>
      </c>
      <c r="D31" s="277" t="s">
        <v>1690</v>
      </c>
      <c r="E31" s="19" t="s">
        <v>152</v>
      </c>
      <c r="F31" s="278">
        <v>101.761</v>
      </c>
      <c r="G31" s="36"/>
      <c r="H31" s="41"/>
    </row>
    <row r="32" spans="1:8" s="2" customFormat="1" ht="16.899999999999999" customHeight="1">
      <c r="A32" s="36"/>
      <c r="B32" s="41"/>
      <c r="C32" s="277" t="s">
        <v>1677</v>
      </c>
      <c r="D32" s="277" t="s">
        <v>1678</v>
      </c>
      <c r="E32" s="19" t="s">
        <v>708</v>
      </c>
      <c r="F32" s="278">
        <v>854.79</v>
      </c>
      <c r="G32" s="36"/>
      <c r="H32" s="41"/>
    </row>
    <row r="33" spans="1:8" s="2" customFormat="1" ht="16.899999999999999" customHeight="1">
      <c r="A33" s="36"/>
      <c r="B33" s="41"/>
      <c r="C33" s="277" t="s">
        <v>1649</v>
      </c>
      <c r="D33" s="277" t="s">
        <v>1650</v>
      </c>
      <c r="E33" s="19" t="s">
        <v>173</v>
      </c>
      <c r="F33" s="278">
        <v>20.352</v>
      </c>
      <c r="G33" s="36"/>
      <c r="H33" s="41"/>
    </row>
    <row r="34" spans="1:8" s="2" customFormat="1" ht="16.899999999999999" customHeight="1">
      <c r="A34" s="36"/>
      <c r="B34" s="41"/>
      <c r="C34" s="273" t="s">
        <v>1645</v>
      </c>
      <c r="D34" s="274" t="s">
        <v>2407</v>
      </c>
      <c r="E34" s="275" t="s">
        <v>19</v>
      </c>
      <c r="F34" s="276">
        <v>484.57499999999999</v>
      </c>
      <c r="G34" s="36"/>
      <c r="H34" s="41"/>
    </row>
    <row r="35" spans="1:8" s="2" customFormat="1" ht="16.899999999999999" customHeight="1">
      <c r="A35" s="36"/>
      <c r="B35" s="41"/>
      <c r="C35" s="277" t="s">
        <v>19</v>
      </c>
      <c r="D35" s="277" t="s">
        <v>1633</v>
      </c>
      <c r="E35" s="19" t="s">
        <v>19</v>
      </c>
      <c r="F35" s="278">
        <v>0</v>
      </c>
      <c r="G35" s="36"/>
      <c r="H35" s="41"/>
    </row>
    <row r="36" spans="1:8" s="2" customFormat="1" ht="16.899999999999999" customHeight="1">
      <c r="A36" s="36"/>
      <c r="B36" s="41"/>
      <c r="C36" s="277" t="s">
        <v>19</v>
      </c>
      <c r="D36" s="277" t="s">
        <v>1634</v>
      </c>
      <c r="E36" s="19" t="s">
        <v>19</v>
      </c>
      <c r="F36" s="278">
        <v>157.80000000000001</v>
      </c>
      <c r="G36" s="36"/>
      <c r="H36" s="41"/>
    </row>
    <row r="37" spans="1:8" s="2" customFormat="1" ht="16.899999999999999" customHeight="1">
      <c r="A37" s="36"/>
      <c r="B37" s="41"/>
      <c r="C37" s="277" t="s">
        <v>19</v>
      </c>
      <c r="D37" s="277" t="s">
        <v>1635</v>
      </c>
      <c r="E37" s="19" t="s">
        <v>19</v>
      </c>
      <c r="F37" s="278">
        <v>29.35</v>
      </c>
      <c r="G37" s="36"/>
      <c r="H37" s="41"/>
    </row>
    <row r="38" spans="1:8" s="2" customFormat="1" ht="16.899999999999999" customHeight="1">
      <c r="A38" s="36"/>
      <c r="B38" s="41"/>
      <c r="C38" s="277" t="s">
        <v>19</v>
      </c>
      <c r="D38" s="277" t="s">
        <v>1636</v>
      </c>
      <c r="E38" s="19" t="s">
        <v>19</v>
      </c>
      <c r="F38" s="278">
        <v>81.75</v>
      </c>
      <c r="G38" s="36"/>
      <c r="H38" s="41"/>
    </row>
    <row r="39" spans="1:8" s="2" customFormat="1" ht="16.899999999999999" customHeight="1">
      <c r="A39" s="36"/>
      <c r="B39" s="41"/>
      <c r="C39" s="277" t="s">
        <v>19</v>
      </c>
      <c r="D39" s="277" t="s">
        <v>1637</v>
      </c>
      <c r="E39" s="19" t="s">
        <v>19</v>
      </c>
      <c r="F39" s="278">
        <v>61.97</v>
      </c>
      <c r="G39" s="36"/>
      <c r="H39" s="41"/>
    </row>
    <row r="40" spans="1:8" s="2" customFormat="1" ht="16.899999999999999" customHeight="1">
      <c r="A40" s="36"/>
      <c r="B40" s="41"/>
      <c r="C40" s="277" t="s">
        <v>19</v>
      </c>
      <c r="D40" s="277" t="s">
        <v>1638</v>
      </c>
      <c r="E40" s="19" t="s">
        <v>19</v>
      </c>
      <c r="F40" s="278">
        <v>87.16</v>
      </c>
      <c r="G40" s="36"/>
      <c r="H40" s="41"/>
    </row>
    <row r="41" spans="1:8" s="2" customFormat="1" ht="16.899999999999999" customHeight="1">
      <c r="A41" s="36"/>
      <c r="B41" s="41"/>
      <c r="C41" s="277" t="s">
        <v>19</v>
      </c>
      <c r="D41" s="277" t="s">
        <v>1639</v>
      </c>
      <c r="E41" s="19" t="s">
        <v>19</v>
      </c>
      <c r="F41" s="278">
        <v>8.9600000000000009</v>
      </c>
      <c r="G41" s="36"/>
      <c r="H41" s="41"/>
    </row>
    <row r="42" spans="1:8" s="2" customFormat="1" ht="16.899999999999999" customHeight="1">
      <c r="A42" s="36"/>
      <c r="B42" s="41"/>
      <c r="C42" s="277" t="s">
        <v>19</v>
      </c>
      <c r="D42" s="277" t="s">
        <v>1640</v>
      </c>
      <c r="E42" s="19" t="s">
        <v>19</v>
      </c>
      <c r="F42" s="278">
        <v>15.84</v>
      </c>
      <c r="G42" s="36"/>
      <c r="H42" s="41"/>
    </row>
    <row r="43" spans="1:8" s="2" customFormat="1" ht="16.899999999999999" customHeight="1">
      <c r="A43" s="36"/>
      <c r="B43" s="41"/>
      <c r="C43" s="277" t="s">
        <v>19</v>
      </c>
      <c r="D43" s="277" t="s">
        <v>1641</v>
      </c>
      <c r="E43" s="19" t="s">
        <v>19</v>
      </c>
      <c r="F43" s="278">
        <v>2</v>
      </c>
      <c r="G43" s="36"/>
      <c r="H43" s="41"/>
    </row>
    <row r="44" spans="1:8" s="2" customFormat="1" ht="16.899999999999999" customHeight="1">
      <c r="A44" s="36"/>
      <c r="B44" s="41"/>
      <c r="C44" s="277" t="s">
        <v>19</v>
      </c>
      <c r="D44" s="277" t="s">
        <v>1642</v>
      </c>
      <c r="E44" s="19" t="s">
        <v>19</v>
      </c>
      <c r="F44" s="278">
        <v>34.86</v>
      </c>
      <c r="G44" s="36"/>
      <c r="H44" s="41"/>
    </row>
    <row r="45" spans="1:8" s="2" customFormat="1" ht="16.899999999999999" customHeight="1">
      <c r="A45" s="36"/>
      <c r="B45" s="41"/>
      <c r="C45" s="277" t="s">
        <v>19</v>
      </c>
      <c r="D45" s="277" t="s">
        <v>1643</v>
      </c>
      <c r="E45" s="19" t="s">
        <v>19</v>
      </c>
      <c r="F45" s="278">
        <v>4.4400000000000004</v>
      </c>
      <c r="G45" s="36"/>
      <c r="H45" s="41"/>
    </row>
    <row r="46" spans="1:8" s="2" customFormat="1" ht="16.899999999999999" customHeight="1">
      <c r="A46" s="36"/>
      <c r="B46" s="41"/>
      <c r="C46" s="277" t="s">
        <v>19</v>
      </c>
      <c r="D46" s="277" t="s">
        <v>1644</v>
      </c>
      <c r="E46" s="19" t="s">
        <v>19</v>
      </c>
      <c r="F46" s="278">
        <v>0.44500000000000001</v>
      </c>
      <c r="G46" s="36"/>
      <c r="H46" s="41"/>
    </row>
    <row r="47" spans="1:8" s="2" customFormat="1" ht="16.899999999999999" customHeight="1">
      <c r="A47" s="36"/>
      <c r="B47" s="41"/>
      <c r="C47" s="277" t="s">
        <v>1645</v>
      </c>
      <c r="D47" s="277" t="s">
        <v>1646</v>
      </c>
      <c r="E47" s="19" t="s">
        <v>19</v>
      </c>
      <c r="F47" s="278">
        <v>484.57499999999999</v>
      </c>
      <c r="G47" s="36"/>
      <c r="H47" s="41"/>
    </row>
    <row r="48" spans="1:8" s="2" customFormat="1" ht="16.899999999999999" customHeight="1">
      <c r="A48" s="36"/>
      <c r="B48" s="41"/>
      <c r="C48" s="279" t="s">
        <v>2406</v>
      </c>
      <c r="D48" s="36"/>
      <c r="E48" s="36"/>
      <c r="F48" s="36"/>
      <c r="G48" s="36"/>
      <c r="H48" s="41"/>
    </row>
    <row r="49" spans="1:8" s="2" customFormat="1" ht="16.899999999999999" customHeight="1">
      <c r="A49" s="36"/>
      <c r="B49" s="41"/>
      <c r="C49" s="277" t="s">
        <v>1628</v>
      </c>
      <c r="D49" s="277" t="s">
        <v>1629</v>
      </c>
      <c r="E49" s="19" t="s">
        <v>152</v>
      </c>
      <c r="F49" s="278">
        <v>508.80399999999997</v>
      </c>
      <c r="G49" s="36"/>
      <c r="H49" s="41"/>
    </row>
    <row r="50" spans="1:8" s="2" customFormat="1" ht="16.899999999999999" customHeight="1">
      <c r="A50" s="36"/>
      <c r="B50" s="41"/>
      <c r="C50" s="273" t="s">
        <v>563</v>
      </c>
      <c r="D50" s="274" t="s">
        <v>564</v>
      </c>
      <c r="E50" s="275" t="s">
        <v>19</v>
      </c>
      <c r="F50" s="276">
        <v>2.6320000000000001</v>
      </c>
      <c r="G50" s="36"/>
      <c r="H50" s="41"/>
    </row>
    <row r="51" spans="1:8" s="2" customFormat="1" ht="16.899999999999999" customHeight="1">
      <c r="A51" s="36"/>
      <c r="B51" s="41"/>
      <c r="C51" s="277" t="s">
        <v>19</v>
      </c>
      <c r="D51" s="277" t="s">
        <v>737</v>
      </c>
      <c r="E51" s="19" t="s">
        <v>19</v>
      </c>
      <c r="F51" s="278">
        <v>0.45</v>
      </c>
      <c r="G51" s="36"/>
      <c r="H51" s="41"/>
    </row>
    <row r="52" spans="1:8" s="2" customFormat="1" ht="16.899999999999999" customHeight="1">
      <c r="A52" s="36"/>
      <c r="B52" s="41"/>
      <c r="C52" s="277" t="s">
        <v>19</v>
      </c>
      <c r="D52" s="277" t="s">
        <v>738</v>
      </c>
      <c r="E52" s="19" t="s">
        <v>19</v>
      </c>
      <c r="F52" s="278">
        <v>0.9</v>
      </c>
      <c r="G52" s="36"/>
      <c r="H52" s="41"/>
    </row>
    <row r="53" spans="1:8" s="2" customFormat="1" ht="16.899999999999999" customHeight="1">
      <c r="A53" s="36"/>
      <c r="B53" s="41"/>
      <c r="C53" s="277" t="s">
        <v>19</v>
      </c>
      <c r="D53" s="277" t="s">
        <v>739</v>
      </c>
      <c r="E53" s="19" t="s">
        <v>19</v>
      </c>
      <c r="F53" s="278">
        <v>0.46300000000000002</v>
      </c>
      <c r="G53" s="36"/>
      <c r="H53" s="41"/>
    </row>
    <row r="54" spans="1:8" s="2" customFormat="1" ht="16.899999999999999" customHeight="1">
      <c r="A54" s="36"/>
      <c r="B54" s="41"/>
      <c r="C54" s="277" t="s">
        <v>19</v>
      </c>
      <c r="D54" s="277" t="s">
        <v>740</v>
      </c>
      <c r="E54" s="19" t="s">
        <v>19</v>
      </c>
      <c r="F54" s="278">
        <v>0.81899999999999995</v>
      </c>
      <c r="G54" s="36"/>
      <c r="H54" s="41"/>
    </row>
    <row r="55" spans="1:8" s="2" customFormat="1" ht="16.899999999999999" customHeight="1">
      <c r="A55" s="36"/>
      <c r="B55" s="41"/>
      <c r="C55" s="277" t="s">
        <v>563</v>
      </c>
      <c r="D55" s="277" t="s">
        <v>161</v>
      </c>
      <c r="E55" s="19" t="s">
        <v>19</v>
      </c>
      <c r="F55" s="278">
        <v>2.6320000000000001</v>
      </c>
      <c r="G55" s="36"/>
      <c r="H55" s="41"/>
    </row>
    <row r="56" spans="1:8" s="2" customFormat="1" ht="16.899999999999999" customHeight="1">
      <c r="A56" s="36"/>
      <c r="B56" s="41"/>
      <c r="C56" s="279" t="s">
        <v>2406</v>
      </c>
      <c r="D56" s="36"/>
      <c r="E56" s="36"/>
      <c r="F56" s="36"/>
      <c r="G56" s="36"/>
      <c r="H56" s="41"/>
    </row>
    <row r="57" spans="1:8" s="2" customFormat="1" ht="16.899999999999999" customHeight="1">
      <c r="A57" s="36"/>
      <c r="B57" s="41"/>
      <c r="C57" s="277" t="s">
        <v>732</v>
      </c>
      <c r="D57" s="277" t="s">
        <v>733</v>
      </c>
      <c r="E57" s="19" t="s">
        <v>164</v>
      </c>
      <c r="F57" s="278">
        <v>2.6320000000000001</v>
      </c>
      <c r="G57" s="36"/>
      <c r="H57" s="41"/>
    </row>
    <row r="58" spans="1:8" s="2" customFormat="1" ht="22.5">
      <c r="A58" s="36"/>
      <c r="B58" s="41"/>
      <c r="C58" s="277" t="s">
        <v>630</v>
      </c>
      <c r="D58" s="277" t="s">
        <v>631</v>
      </c>
      <c r="E58" s="19" t="s">
        <v>164</v>
      </c>
      <c r="F58" s="278">
        <v>2.6320000000000001</v>
      </c>
      <c r="G58" s="36"/>
      <c r="H58" s="41"/>
    </row>
    <row r="59" spans="1:8" s="2" customFormat="1" ht="22.5">
      <c r="A59" s="36"/>
      <c r="B59" s="41"/>
      <c r="C59" s="277" t="s">
        <v>652</v>
      </c>
      <c r="D59" s="277" t="s">
        <v>653</v>
      </c>
      <c r="E59" s="19" t="s">
        <v>164</v>
      </c>
      <c r="F59" s="278">
        <v>29.068000000000001</v>
      </c>
      <c r="G59" s="36"/>
      <c r="H59" s="41"/>
    </row>
    <row r="60" spans="1:8" s="2" customFormat="1" ht="16.899999999999999" customHeight="1">
      <c r="A60" s="36"/>
      <c r="B60" s="41"/>
      <c r="C60" s="277" t="s">
        <v>668</v>
      </c>
      <c r="D60" s="277" t="s">
        <v>669</v>
      </c>
      <c r="E60" s="19" t="s">
        <v>164</v>
      </c>
      <c r="F60" s="278">
        <v>51.817999999999998</v>
      </c>
      <c r="G60" s="36"/>
      <c r="H60" s="41"/>
    </row>
    <row r="61" spans="1:8" s="2" customFormat="1" ht="16.899999999999999" customHeight="1">
      <c r="A61" s="36"/>
      <c r="B61" s="41"/>
      <c r="C61" s="277" t="s">
        <v>1421</v>
      </c>
      <c r="D61" s="277" t="s">
        <v>1422</v>
      </c>
      <c r="E61" s="19" t="s">
        <v>173</v>
      </c>
      <c r="F61" s="278">
        <v>59.725999999999999</v>
      </c>
      <c r="G61" s="36"/>
      <c r="H61" s="41"/>
    </row>
    <row r="62" spans="1:8" s="2" customFormat="1" ht="16.899999999999999" customHeight="1">
      <c r="A62" s="36"/>
      <c r="B62" s="41"/>
      <c r="C62" s="273" t="s">
        <v>560</v>
      </c>
      <c r="D62" s="274" t="s">
        <v>561</v>
      </c>
      <c r="E62" s="275" t="s">
        <v>19</v>
      </c>
      <c r="F62" s="276">
        <v>16.905000000000001</v>
      </c>
      <c r="G62" s="36"/>
      <c r="H62" s="41"/>
    </row>
    <row r="63" spans="1:8" s="2" customFormat="1" ht="16.899999999999999" customHeight="1">
      <c r="A63" s="36"/>
      <c r="B63" s="41"/>
      <c r="C63" s="277" t="s">
        <v>19</v>
      </c>
      <c r="D63" s="277" t="s">
        <v>617</v>
      </c>
      <c r="E63" s="19" t="s">
        <v>19</v>
      </c>
      <c r="F63" s="278">
        <v>0</v>
      </c>
      <c r="G63" s="36"/>
      <c r="H63" s="41"/>
    </row>
    <row r="64" spans="1:8" s="2" customFormat="1" ht="16.899999999999999" customHeight="1">
      <c r="A64" s="36"/>
      <c r="B64" s="41"/>
      <c r="C64" s="277" t="s">
        <v>19</v>
      </c>
      <c r="D64" s="277" t="s">
        <v>943</v>
      </c>
      <c r="E64" s="19" t="s">
        <v>19</v>
      </c>
      <c r="F64" s="278">
        <v>5.7380000000000004</v>
      </c>
      <c r="G64" s="36"/>
      <c r="H64" s="41"/>
    </row>
    <row r="65" spans="1:8" s="2" customFormat="1" ht="16.899999999999999" customHeight="1">
      <c r="A65" s="36"/>
      <c r="B65" s="41"/>
      <c r="C65" s="277" t="s">
        <v>19</v>
      </c>
      <c r="D65" s="277" t="s">
        <v>944</v>
      </c>
      <c r="E65" s="19" t="s">
        <v>19</v>
      </c>
      <c r="F65" s="278">
        <v>3.1360000000000001</v>
      </c>
      <c r="G65" s="36"/>
      <c r="H65" s="41"/>
    </row>
    <row r="66" spans="1:8" s="2" customFormat="1" ht="16.899999999999999" customHeight="1">
      <c r="A66" s="36"/>
      <c r="B66" s="41"/>
      <c r="C66" s="277" t="s">
        <v>19</v>
      </c>
      <c r="D66" s="277" t="s">
        <v>945</v>
      </c>
      <c r="E66" s="19" t="s">
        <v>19</v>
      </c>
      <c r="F66" s="278">
        <v>6.3810000000000002</v>
      </c>
      <c r="G66" s="36"/>
      <c r="H66" s="41"/>
    </row>
    <row r="67" spans="1:8" s="2" customFormat="1" ht="16.899999999999999" customHeight="1">
      <c r="A67" s="36"/>
      <c r="B67" s="41"/>
      <c r="C67" s="277" t="s">
        <v>19</v>
      </c>
      <c r="D67" s="277" t="s">
        <v>946</v>
      </c>
      <c r="E67" s="19" t="s">
        <v>19</v>
      </c>
      <c r="F67" s="278">
        <v>1.65</v>
      </c>
      <c r="G67" s="36"/>
      <c r="H67" s="41"/>
    </row>
    <row r="68" spans="1:8" s="2" customFormat="1" ht="16.899999999999999" customHeight="1">
      <c r="A68" s="36"/>
      <c r="B68" s="41"/>
      <c r="C68" s="277" t="s">
        <v>560</v>
      </c>
      <c r="D68" s="277" t="s">
        <v>161</v>
      </c>
      <c r="E68" s="19" t="s">
        <v>19</v>
      </c>
      <c r="F68" s="278">
        <v>16.905000000000001</v>
      </c>
      <c r="G68" s="36"/>
      <c r="H68" s="41"/>
    </row>
    <row r="69" spans="1:8" s="2" customFormat="1" ht="16.899999999999999" customHeight="1">
      <c r="A69" s="36"/>
      <c r="B69" s="41"/>
      <c r="C69" s="279" t="s">
        <v>2406</v>
      </c>
      <c r="D69" s="36"/>
      <c r="E69" s="36"/>
      <c r="F69" s="36"/>
      <c r="G69" s="36"/>
      <c r="H69" s="41"/>
    </row>
    <row r="70" spans="1:8" s="2" customFormat="1" ht="22.5">
      <c r="A70" s="36"/>
      <c r="B70" s="41"/>
      <c r="C70" s="277" t="s">
        <v>938</v>
      </c>
      <c r="D70" s="277" t="s">
        <v>939</v>
      </c>
      <c r="E70" s="19" t="s">
        <v>152</v>
      </c>
      <c r="F70" s="278">
        <v>16.905000000000001</v>
      </c>
      <c r="G70" s="36"/>
      <c r="H70" s="41"/>
    </row>
    <row r="71" spans="1:8" s="2" customFormat="1" ht="22.5">
      <c r="A71" s="36"/>
      <c r="B71" s="41"/>
      <c r="C71" s="277" t="s">
        <v>612</v>
      </c>
      <c r="D71" s="277" t="s">
        <v>613</v>
      </c>
      <c r="E71" s="19" t="s">
        <v>164</v>
      </c>
      <c r="F71" s="278">
        <v>35.161000000000001</v>
      </c>
      <c r="G71" s="36"/>
      <c r="H71" s="41"/>
    </row>
    <row r="72" spans="1:8" s="2" customFormat="1" ht="16.899999999999999" customHeight="1">
      <c r="A72" s="36"/>
      <c r="B72" s="41"/>
      <c r="C72" s="273" t="s">
        <v>569</v>
      </c>
      <c r="D72" s="274" t="s">
        <v>570</v>
      </c>
      <c r="E72" s="275" t="s">
        <v>19</v>
      </c>
      <c r="F72" s="276">
        <v>10.138999999999999</v>
      </c>
      <c r="G72" s="36"/>
      <c r="H72" s="41"/>
    </row>
    <row r="73" spans="1:8" s="2" customFormat="1" ht="16.899999999999999" customHeight="1">
      <c r="A73" s="36"/>
      <c r="B73" s="41"/>
      <c r="C73" s="277" t="s">
        <v>19</v>
      </c>
      <c r="D73" s="277" t="s">
        <v>1568</v>
      </c>
      <c r="E73" s="19" t="s">
        <v>19</v>
      </c>
      <c r="F73" s="278">
        <v>3.3889999999999998</v>
      </c>
      <c r="G73" s="36"/>
      <c r="H73" s="41"/>
    </row>
    <row r="74" spans="1:8" s="2" customFormat="1" ht="16.899999999999999" customHeight="1">
      <c r="A74" s="36"/>
      <c r="B74" s="41"/>
      <c r="C74" s="277" t="s">
        <v>19</v>
      </c>
      <c r="D74" s="277" t="s">
        <v>1569</v>
      </c>
      <c r="E74" s="19" t="s">
        <v>19</v>
      </c>
      <c r="F74" s="278">
        <v>6.75</v>
      </c>
      <c r="G74" s="36"/>
      <c r="H74" s="41"/>
    </row>
    <row r="75" spans="1:8" s="2" customFormat="1" ht="16.899999999999999" customHeight="1">
      <c r="A75" s="36"/>
      <c r="B75" s="41"/>
      <c r="C75" s="277" t="s">
        <v>569</v>
      </c>
      <c r="D75" s="277" t="s">
        <v>161</v>
      </c>
      <c r="E75" s="19" t="s">
        <v>19</v>
      </c>
      <c r="F75" s="278">
        <v>10.138999999999999</v>
      </c>
      <c r="G75" s="36"/>
      <c r="H75" s="41"/>
    </row>
    <row r="76" spans="1:8" s="2" customFormat="1" ht="16.899999999999999" customHeight="1">
      <c r="A76" s="36"/>
      <c r="B76" s="41"/>
      <c r="C76" s="279" t="s">
        <v>2406</v>
      </c>
      <c r="D76" s="36"/>
      <c r="E76" s="36"/>
      <c r="F76" s="36"/>
      <c r="G76" s="36"/>
      <c r="H76" s="41"/>
    </row>
    <row r="77" spans="1:8" s="2" customFormat="1" ht="16.899999999999999" customHeight="1">
      <c r="A77" s="36"/>
      <c r="B77" s="41"/>
      <c r="C77" s="277" t="s">
        <v>1563</v>
      </c>
      <c r="D77" s="277" t="s">
        <v>1564</v>
      </c>
      <c r="E77" s="19" t="s">
        <v>152</v>
      </c>
      <c r="F77" s="278">
        <v>10.138999999999999</v>
      </c>
      <c r="G77" s="36"/>
      <c r="H77" s="41"/>
    </row>
    <row r="78" spans="1:8" s="2" customFormat="1" ht="16.899999999999999" customHeight="1">
      <c r="A78" s="36"/>
      <c r="B78" s="41"/>
      <c r="C78" s="277" t="s">
        <v>1544</v>
      </c>
      <c r="D78" s="277" t="s">
        <v>1545</v>
      </c>
      <c r="E78" s="19" t="s">
        <v>152</v>
      </c>
      <c r="F78" s="278">
        <v>10.138999999999999</v>
      </c>
      <c r="G78" s="36"/>
      <c r="H78" s="41"/>
    </row>
    <row r="79" spans="1:8" s="2" customFormat="1" ht="16.899999999999999" customHeight="1">
      <c r="A79" s="36"/>
      <c r="B79" s="41"/>
      <c r="C79" s="277" t="s">
        <v>1595</v>
      </c>
      <c r="D79" s="277" t="s">
        <v>1596</v>
      </c>
      <c r="E79" s="19" t="s">
        <v>152</v>
      </c>
      <c r="F79" s="278">
        <v>10.138999999999999</v>
      </c>
      <c r="G79" s="36"/>
      <c r="H79" s="41"/>
    </row>
    <row r="80" spans="1:8" s="2" customFormat="1" ht="22.5">
      <c r="A80" s="36"/>
      <c r="B80" s="41"/>
      <c r="C80" s="277" t="s">
        <v>1550</v>
      </c>
      <c r="D80" s="277" t="s">
        <v>1551</v>
      </c>
      <c r="E80" s="19" t="s">
        <v>152</v>
      </c>
      <c r="F80" s="278">
        <v>35.103000000000002</v>
      </c>
      <c r="G80" s="36"/>
      <c r="H80" s="41"/>
    </row>
    <row r="81" spans="1:8" s="2" customFormat="1" ht="16.899999999999999" customHeight="1">
      <c r="A81" s="36"/>
      <c r="B81" s="41"/>
      <c r="C81" s="277" t="s">
        <v>1601</v>
      </c>
      <c r="D81" s="277" t="s">
        <v>1602</v>
      </c>
      <c r="E81" s="19" t="s">
        <v>152</v>
      </c>
      <c r="F81" s="278">
        <v>35.103000000000002</v>
      </c>
      <c r="G81" s="36"/>
      <c r="H81" s="41"/>
    </row>
    <row r="82" spans="1:8" s="2" customFormat="1" ht="16.899999999999999" customHeight="1">
      <c r="A82" s="36"/>
      <c r="B82" s="41"/>
      <c r="C82" s="273" t="s">
        <v>566</v>
      </c>
      <c r="D82" s="274" t="s">
        <v>567</v>
      </c>
      <c r="E82" s="275" t="s">
        <v>19</v>
      </c>
      <c r="F82" s="276">
        <v>20.385000000000002</v>
      </c>
      <c r="G82" s="36"/>
      <c r="H82" s="41"/>
    </row>
    <row r="83" spans="1:8" s="2" customFormat="1" ht="16.899999999999999" customHeight="1">
      <c r="A83" s="36"/>
      <c r="B83" s="41"/>
      <c r="C83" s="277" t="s">
        <v>19</v>
      </c>
      <c r="D83" s="277" t="s">
        <v>1560</v>
      </c>
      <c r="E83" s="19" t="s">
        <v>19</v>
      </c>
      <c r="F83" s="278">
        <v>10.510999999999999</v>
      </c>
      <c r="G83" s="36"/>
      <c r="H83" s="41"/>
    </row>
    <row r="84" spans="1:8" s="2" customFormat="1" ht="16.899999999999999" customHeight="1">
      <c r="A84" s="36"/>
      <c r="B84" s="41"/>
      <c r="C84" s="277" t="s">
        <v>19</v>
      </c>
      <c r="D84" s="277" t="s">
        <v>1561</v>
      </c>
      <c r="E84" s="19" t="s">
        <v>19</v>
      </c>
      <c r="F84" s="278">
        <v>9.8740000000000006</v>
      </c>
      <c r="G84" s="36"/>
      <c r="H84" s="41"/>
    </row>
    <row r="85" spans="1:8" s="2" customFormat="1" ht="16.899999999999999" customHeight="1">
      <c r="A85" s="36"/>
      <c r="B85" s="41"/>
      <c r="C85" s="277" t="s">
        <v>566</v>
      </c>
      <c r="D85" s="277" t="s">
        <v>161</v>
      </c>
      <c r="E85" s="19" t="s">
        <v>19</v>
      </c>
      <c r="F85" s="278">
        <v>20.385000000000002</v>
      </c>
      <c r="G85" s="36"/>
      <c r="H85" s="41"/>
    </row>
    <row r="86" spans="1:8" s="2" customFormat="1" ht="16.899999999999999" customHeight="1">
      <c r="A86" s="36"/>
      <c r="B86" s="41"/>
      <c r="C86" s="279" t="s">
        <v>2406</v>
      </c>
      <c r="D86" s="36"/>
      <c r="E86" s="36"/>
      <c r="F86" s="36"/>
      <c r="G86" s="36"/>
      <c r="H86" s="41"/>
    </row>
    <row r="87" spans="1:8" s="2" customFormat="1" ht="16.899999999999999" customHeight="1">
      <c r="A87" s="36"/>
      <c r="B87" s="41"/>
      <c r="C87" s="277" t="s">
        <v>1555</v>
      </c>
      <c r="D87" s="277" t="s">
        <v>1556</v>
      </c>
      <c r="E87" s="19" t="s">
        <v>152</v>
      </c>
      <c r="F87" s="278">
        <v>20.385000000000002</v>
      </c>
      <c r="G87" s="36"/>
      <c r="H87" s="41"/>
    </row>
    <row r="88" spans="1:8" s="2" customFormat="1" ht="16.899999999999999" customHeight="1">
      <c r="A88" s="36"/>
      <c r="B88" s="41"/>
      <c r="C88" s="277" t="s">
        <v>1538</v>
      </c>
      <c r="D88" s="277" t="s">
        <v>1539</v>
      </c>
      <c r="E88" s="19" t="s">
        <v>152</v>
      </c>
      <c r="F88" s="278">
        <v>20.385000000000002</v>
      </c>
      <c r="G88" s="36"/>
      <c r="H88" s="41"/>
    </row>
    <row r="89" spans="1:8" s="2" customFormat="1" ht="16.899999999999999" customHeight="1">
      <c r="A89" s="36"/>
      <c r="B89" s="41"/>
      <c r="C89" s="277" t="s">
        <v>1571</v>
      </c>
      <c r="D89" s="277" t="s">
        <v>1572</v>
      </c>
      <c r="E89" s="19" t="s">
        <v>152</v>
      </c>
      <c r="F89" s="278">
        <v>20.385000000000002</v>
      </c>
      <c r="G89" s="36"/>
      <c r="H89" s="41"/>
    </row>
    <row r="90" spans="1:8" s="2" customFormat="1" ht="22.5">
      <c r="A90" s="36"/>
      <c r="B90" s="41"/>
      <c r="C90" s="277" t="s">
        <v>1550</v>
      </c>
      <c r="D90" s="277" t="s">
        <v>1551</v>
      </c>
      <c r="E90" s="19" t="s">
        <v>152</v>
      </c>
      <c r="F90" s="278">
        <v>35.103000000000002</v>
      </c>
      <c r="G90" s="36"/>
      <c r="H90" s="41"/>
    </row>
    <row r="91" spans="1:8" s="2" customFormat="1" ht="16.899999999999999" customHeight="1">
      <c r="A91" s="36"/>
      <c r="B91" s="41"/>
      <c r="C91" s="277" t="s">
        <v>1601</v>
      </c>
      <c r="D91" s="277" t="s">
        <v>1602</v>
      </c>
      <c r="E91" s="19" t="s">
        <v>152</v>
      </c>
      <c r="F91" s="278">
        <v>35.103000000000002</v>
      </c>
      <c r="G91" s="36"/>
      <c r="H91" s="41"/>
    </row>
    <row r="92" spans="1:8" s="2" customFormat="1" ht="26.45" customHeight="1">
      <c r="A92" s="36"/>
      <c r="B92" s="41"/>
      <c r="C92" s="272" t="s">
        <v>2408</v>
      </c>
      <c r="D92" s="272" t="s">
        <v>105</v>
      </c>
      <c r="E92" s="36"/>
      <c r="F92" s="36"/>
      <c r="G92" s="36"/>
      <c r="H92" s="41"/>
    </row>
    <row r="93" spans="1:8" s="2" customFormat="1" ht="16.899999999999999" customHeight="1">
      <c r="A93" s="36"/>
      <c r="B93" s="41"/>
      <c r="C93" s="273" t="s">
        <v>1992</v>
      </c>
      <c r="D93" s="274" t="s">
        <v>1993</v>
      </c>
      <c r="E93" s="275" t="s">
        <v>164</v>
      </c>
      <c r="F93" s="276">
        <v>36.863</v>
      </c>
      <c r="G93" s="36"/>
      <c r="H93" s="41"/>
    </row>
    <row r="94" spans="1:8" s="2" customFormat="1" ht="22.5">
      <c r="A94" s="36"/>
      <c r="B94" s="41"/>
      <c r="C94" s="277" t="s">
        <v>19</v>
      </c>
      <c r="D94" s="277" t="s">
        <v>2021</v>
      </c>
      <c r="E94" s="19" t="s">
        <v>19</v>
      </c>
      <c r="F94" s="278">
        <v>0</v>
      </c>
      <c r="G94" s="36"/>
      <c r="H94" s="41"/>
    </row>
    <row r="95" spans="1:8" s="2" customFormat="1" ht="16.899999999999999" customHeight="1">
      <c r="A95" s="36"/>
      <c r="B95" s="41"/>
      <c r="C95" s="277" t="s">
        <v>19</v>
      </c>
      <c r="D95" s="277" t="s">
        <v>2022</v>
      </c>
      <c r="E95" s="19" t="s">
        <v>19</v>
      </c>
      <c r="F95" s="278">
        <v>24.562999999999999</v>
      </c>
      <c r="G95" s="36"/>
      <c r="H95" s="41"/>
    </row>
    <row r="96" spans="1:8" s="2" customFormat="1" ht="16.899999999999999" customHeight="1">
      <c r="A96" s="36"/>
      <c r="B96" s="41"/>
      <c r="C96" s="277" t="s">
        <v>19</v>
      </c>
      <c r="D96" s="277" t="s">
        <v>2023</v>
      </c>
      <c r="E96" s="19" t="s">
        <v>19</v>
      </c>
      <c r="F96" s="278">
        <v>7.15</v>
      </c>
      <c r="G96" s="36"/>
      <c r="H96" s="41"/>
    </row>
    <row r="97" spans="1:8" s="2" customFormat="1" ht="16.899999999999999" customHeight="1">
      <c r="A97" s="36"/>
      <c r="B97" s="41"/>
      <c r="C97" s="277" t="s">
        <v>19</v>
      </c>
      <c r="D97" s="277" t="s">
        <v>2024</v>
      </c>
      <c r="E97" s="19" t="s">
        <v>19</v>
      </c>
      <c r="F97" s="278">
        <v>5.15</v>
      </c>
      <c r="G97" s="36"/>
      <c r="H97" s="41"/>
    </row>
    <row r="98" spans="1:8" s="2" customFormat="1" ht="16.899999999999999" customHeight="1">
      <c r="A98" s="36"/>
      <c r="B98" s="41"/>
      <c r="C98" s="277" t="s">
        <v>1992</v>
      </c>
      <c r="D98" s="277" t="s">
        <v>1646</v>
      </c>
      <c r="E98" s="19" t="s">
        <v>19</v>
      </c>
      <c r="F98" s="278">
        <v>36.863</v>
      </c>
      <c r="G98" s="36"/>
      <c r="H98" s="41"/>
    </row>
    <row r="99" spans="1:8" s="2" customFormat="1" ht="16.899999999999999" customHeight="1">
      <c r="A99" s="36"/>
      <c r="B99" s="41"/>
      <c r="C99" s="279" t="s">
        <v>2406</v>
      </c>
      <c r="D99" s="36"/>
      <c r="E99" s="36"/>
      <c r="F99" s="36"/>
      <c r="G99" s="36"/>
      <c r="H99" s="41"/>
    </row>
    <row r="100" spans="1:8" s="2" customFormat="1" ht="16.899999999999999" customHeight="1">
      <c r="A100" s="36"/>
      <c r="B100" s="41"/>
      <c r="C100" s="277" t="s">
        <v>682</v>
      </c>
      <c r="D100" s="277" t="s">
        <v>683</v>
      </c>
      <c r="E100" s="19" t="s">
        <v>164</v>
      </c>
      <c r="F100" s="278">
        <v>40.548999999999999</v>
      </c>
      <c r="G100" s="36"/>
      <c r="H100" s="41"/>
    </row>
    <row r="101" spans="1:8" s="2" customFormat="1" ht="7.35" customHeight="1">
      <c r="A101" s="36"/>
      <c r="B101" s="134"/>
      <c r="C101" s="135"/>
      <c r="D101" s="135"/>
      <c r="E101" s="135"/>
      <c r="F101" s="135"/>
      <c r="G101" s="135"/>
      <c r="H101" s="41"/>
    </row>
    <row r="102" spans="1:8" s="2" customFormat="1" ht="11.25">
      <c r="A102" s="36"/>
      <c r="B102" s="36"/>
      <c r="C102" s="36"/>
      <c r="D102" s="36"/>
      <c r="E102" s="36"/>
      <c r="F102" s="36"/>
      <c r="G102" s="36"/>
      <c r="H102" s="36"/>
    </row>
  </sheetData>
  <sheetProtection algorithmName="SHA-512" hashValue="s7nee5JaDhnmk5+aAJARgAlMQz9Lk5eyIaVpgLlsaE+dVXCQKLfsiZc+c+pnkvDEtXEwY6Xy60/hhzX4urCVKQ==" saltValue="kfAQr+i/1W8F8KJwpIOc1jgu41osjdS7/mib2RasEsJCswsvfjsZOt9JGuIlcYt/Qe9YDcBHEa5B4L2/CEROZ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80" customWidth="1"/>
    <col min="2" max="2" width="1.6640625" style="280" customWidth="1"/>
    <col min="3" max="4" width="5" style="280" customWidth="1"/>
    <col min="5" max="5" width="11.6640625" style="280" customWidth="1"/>
    <col min="6" max="6" width="9.1640625" style="280" customWidth="1"/>
    <col min="7" max="7" width="5" style="280" customWidth="1"/>
    <col min="8" max="8" width="77.83203125" style="280" customWidth="1"/>
    <col min="9" max="10" width="20" style="280" customWidth="1"/>
    <col min="11" max="11" width="1.6640625" style="280" customWidth="1"/>
  </cols>
  <sheetData>
    <row r="1" spans="2:11" s="1" customFormat="1" ht="37.5" customHeight="1"/>
    <row r="2" spans="2:11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pans="2:11" s="17" customFormat="1" ht="45" customHeight="1">
      <c r="B3" s="284"/>
      <c r="C3" s="417" t="s">
        <v>2409</v>
      </c>
      <c r="D3" s="417"/>
      <c r="E3" s="417"/>
      <c r="F3" s="417"/>
      <c r="G3" s="417"/>
      <c r="H3" s="417"/>
      <c r="I3" s="417"/>
      <c r="J3" s="417"/>
      <c r="K3" s="285"/>
    </row>
    <row r="4" spans="2:11" s="1" customFormat="1" ht="25.5" customHeight="1">
      <c r="B4" s="286"/>
      <c r="C4" s="422" t="s">
        <v>2410</v>
      </c>
      <c r="D4" s="422"/>
      <c r="E4" s="422"/>
      <c r="F4" s="422"/>
      <c r="G4" s="422"/>
      <c r="H4" s="422"/>
      <c r="I4" s="422"/>
      <c r="J4" s="422"/>
      <c r="K4" s="287"/>
    </row>
    <row r="5" spans="2:11" s="1" customFormat="1" ht="5.25" customHeight="1">
      <c r="B5" s="286"/>
      <c r="C5" s="288"/>
      <c r="D5" s="288"/>
      <c r="E5" s="288"/>
      <c r="F5" s="288"/>
      <c r="G5" s="288"/>
      <c r="H5" s="288"/>
      <c r="I5" s="288"/>
      <c r="J5" s="288"/>
      <c r="K5" s="287"/>
    </row>
    <row r="6" spans="2:11" s="1" customFormat="1" ht="15" customHeight="1">
      <c r="B6" s="286"/>
      <c r="C6" s="421" t="s">
        <v>2411</v>
      </c>
      <c r="D6" s="421"/>
      <c r="E6" s="421"/>
      <c r="F6" s="421"/>
      <c r="G6" s="421"/>
      <c r="H6" s="421"/>
      <c r="I6" s="421"/>
      <c r="J6" s="421"/>
      <c r="K6" s="287"/>
    </row>
    <row r="7" spans="2:11" s="1" customFormat="1" ht="15" customHeight="1">
      <c r="B7" s="290"/>
      <c r="C7" s="421" t="s">
        <v>2412</v>
      </c>
      <c r="D7" s="421"/>
      <c r="E7" s="421"/>
      <c r="F7" s="421"/>
      <c r="G7" s="421"/>
      <c r="H7" s="421"/>
      <c r="I7" s="421"/>
      <c r="J7" s="421"/>
      <c r="K7" s="287"/>
    </row>
    <row r="8" spans="2:11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pans="2:11" s="1" customFormat="1" ht="15" customHeight="1">
      <c r="B9" s="290"/>
      <c r="C9" s="421" t="s">
        <v>2413</v>
      </c>
      <c r="D9" s="421"/>
      <c r="E9" s="421"/>
      <c r="F9" s="421"/>
      <c r="G9" s="421"/>
      <c r="H9" s="421"/>
      <c r="I9" s="421"/>
      <c r="J9" s="421"/>
      <c r="K9" s="287"/>
    </row>
    <row r="10" spans="2:11" s="1" customFormat="1" ht="15" customHeight="1">
      <c r="B10" s="290"/>
      <c r="C10" s="289"/>
      <c r="D10" s="421" t="s">
        <v>2414</v>
      </c>
      <c r="E10" s="421"/>
      <c r="F10" s="421"/>
      <c r="G10" s="421"/>
      <c r="H10" s="421"/>
      <c r="I10" s="421"/>
      <c r="J10" s="421"/>
      <c r="K10" s="287"/>
    </row>
    <row r="11" spans="2:11" s="1" customFormat="1" ht="15" customHeight="1">
      <c r="B11" s="290"/>
      <c r="C11" s="291"/>
      <c r="D11" s="421" t="s">
        <v>2415</v>
      </c>
      <c r="E11" s="421"/>
      <c r="F11" s="421"/>
      <c r="G11" s="421"/>
      <c r="H11" s="421"/>
      <c r="I11" s="421"/>
      <c r="J11" s="421"/>
      <c r="K11" s="287"/>
    </row>
    <row r="12" spans="2:11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pans="2:11" s="1" customFormat="1" ht="15" customHeight="1">
      <c r="B13" s="290"/>
      <c r="C13" s="291"/>
      <c r="D13" s="292" t="s">
        <v>2416</v>
      </c>
      <c r="E13" s="289"/>
      <c r="F13" s="289"/>
      <c r="G13" s="289"/>
      <c r="H13" s="289"/>
      <c r="I13" s="289"/>
      <c r="J13" s="289"/>
      <c r="K13" s="287"/>
    </row>
    <row r="14" spans="2:11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pans="2:11" s="1" customFormat="1" ht="15" customHeight="1">
      <c r="B15" s="290"/>
      <c r="C15" s="291"/>
      <c r="D15" s="421" t="s">
        <v>2417</v>
      </c>
      <c r="E15" s="421"/>
      <c r="F15" s="421"/>
      <c r="G15" s="421"/>
      <c r="H15" s="421"/>
      <c r="I15" s="421"/>
      <c r="J15" s="421"/>
      <c r="K15" s="287"/>
    </row>
    <row r="16" spans="2:11" s="1" customFormat="1" ht="15" customHeight="1">
      <c r="B16" s="290"/>
      <c r="C16" s="291"/>
      <c r="D16" s="421" t="s">
        <v>2418</v>
      </c>
      <c r="E16" s="421"/>
      <c r="F16" s="421"/>
      <c r="G16" s="421"/>
      <c r="H16" s="421"/>
      <c r="I16" s="421"/>
      <c r="J16" s="421"/>
      <c r="K16" s="287"/>
    </row>
    <row r="17" spans="2:11" s="1" customFormat="1" ht="15" customHeight="1">
      <c r="B17" s="290"/>
      <c r="C17" s="291"/>
      <c r="D17" s="421" t="s">
        <v>2419</v>
      </c>
      <c r="E17" s="421"/>
      <c r="F17" s="421"/>
      <c r="G17" s="421"/>
      <c r="H17" s="421"/>
      <c r="I17" s="421"/>
      <c r="J17" s="421"/>
      <c r="K17" s="287"/>
    </row>
    <row r="18" spans="2:11" s="1" customFormat="1" ht="15" customHeight="1">
      <c r="B18" s="290"/>
      <c r="C18" s="291"/>
      <c r="D18" s="291"/>
      <c r="E18" s="293" t="s">
        <v>77</v>
      </c>
      <c r="F18" s="421" t="s">
        <v>2420</v>
      </c>
      <c r="G18" s="421"/>
      <c r="H18" s="421"/>
      <c r="I18" s="421"/>
      <c r="J18" s="421"/>
      <c r="K18" s="287"/>
    </row>
    <row r="19" spans="2:11" s="1" customFormat="1" ht="15" customHeight="1">
      <c r="B19" s="290"/>
      <c r="C19" s="291"/>
      <c r="D19" s="291"/>
      <c r="E19" s="293" t="s">
        <v>2421</v>
      </c>
      <c r="F19" s="421" t="s">
        <v>2422</v>
      </c>
      <c r="G19" s="421"/>
      <c r="H19" s="421"/>
      <c r="I19" s="421"/>
      <c r="J19" s="421"/>
      <c r="K19" s="287"/>
    </row>
    <row r="20" spans="2:11" s="1" customFormat="1" ht="15" customHeight="1">
      <c r="B20" s="290"/>
      <c r="C20" s="291"/>
      <c r="D20" s="291"/>
      <c r="E20" s="293" t="s">
        <v>2423</v>
      </c>
      <c r="F20" s="421" t="s">
        <v>2424</v>
      </c>
      <c r="G20" s="421"/>
      <c r="H20" s="421"/>
      <c r="I20" s="421"/>
      <c r="J20" s="421"/>
      <c r="K20" s="287"/>
    </row>
    <row r="21" spans="2:11" s="1" customFormat="1" ht="15" customHeight="1">
      <c r="B21" s="290"/>
      <c r="C21" s="291"/>
      <c r="D21" s="291"/>
      <c r="E21" s="293" t="s">
        <v>2425</v>
      </c>
      <c r="F21" s="421" t="s">
        <v>2426</v>
      </c>
      <c r="G21" s="421"/>
      <c r="H21" s="421"/>
      <c r="I21" s="421"/>
      <c r="J21" s="421"/>
      <c r="K21" s="287"/>
    </row>
    <row r="22" spans="2:11" s="1" customFormat="1" ht="15" customHeight="1">
      <c r="B22" s="290"/>
      <c r="C22" s="291"/>
      <c r="D22" s="291"/>
      <c r="E22" s="293" t="s">
        <v>441</v>
      </c>
      <c r="F22" s="421" t="s">
        <v>442</v>
      </c>
      <c r="G22" s="421"/>
      <c r="H22" s="421"/>
      <c r="I22" s="421"/>
      <c r="J22" s="421"/>
      <c r="K22" s="287"/>
    </row>
    <row r="23" spans="2:11" s="1" customFormat="1" ht="15" customHeight="1">
      <c r="B23" s="290"/>
      <c r="C23" s="291"/>
      <c r="D23" s="291"/>
      <c r="E23" s="293" t="s">
        <v>84</v>
      </c>
      <c r="F23" s="421" t="s">
        <v>2427</v>
      </c>
      <c r="G23" s="421"/>
      <c r="H23" s="421"/>
      <c r="I23" s="421"/>
      <c r="J23" s="421"/>
      <c r="K23" s="287"/>
    </row>
    <row r="24" spans="2:11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pans="2:11" s="1" customFormat="1" ht="15" customHeight="1">
      <c r="B25" s="290"/>
      <c r="C25" s="421" t="s">
        <v>2428</v>
      </c>
      <c r="D25" s="421"/>
      <c r="E25" s="421"/>
      <c r="F25" s="421"/>
      <c r="G25" s="421"/>
      <c r="H25" s="421"/>
      <c r="I25" s="421"/>
      <c r="J25" s="421"/>
      <c r="K25" s="287"/>
    </row>
    <row r="26" spans="2:11" s="1" customFormat="1" ht="15" customHeight="1">
      <c r="B26" s="290"/>
      <c r="C26" s="421" t="s">
        <v>2429</v>
      </c>
      <c r="D26" s="421"/>
      <c r="E26" s="421"/>
      <c r="F26" s="421"/>
      <c r="G26" s="421"/>
      <c r="H26" s="421"/>
      <c r="I26" s="421"/>
      <c r="J26" s="421"/>
      <c r="K26" s="287"/>
    </row>
    <row r="27" spans="2:11" s="1" customFormat="1" ht="15" customHeight="1">
      <c r="B27" s="290"/>
      <c r="C27" s="289"/>
      <c r="D27" s="421" t="s">
        <v>2430</v>
      </c>
      <c r="E27" s="421"/>
      <c r="F27" s="421"/>
      <c r="G27" s="421"/>
      <c r="H27" s="421"/>
      <c r="I27" s="421"/>
      <c r="J27" s="421"/>
      <c r="K27" s="287"/>
    </row>
    <row r="28" spans="2:11" s="1" customFormat="1" ht="15" customHeight="1">
      <c r="B28" s="290"/>
      <c r="C28" s="291"/>
      <c r="D28" s="421" t="s">
        <v>2431</v>
      </c>
      <c r="E28" s="421"/>
      <c r="F28" s="421"/>
      <c r="G28" s="421"/>
      <c r="H28" s="421"/>
      <c r="I28" s="421"/>
      <c r="J28" s="421"/>
      <c r="K28" s="287"/>
    </row>
    <row r="29" spans="2:11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pans="2:11" s="1" customFormat="1" ht="15" customHeight="1">
      <c r="B30" s="290"/>
      <c r="C30" s="291"/>
      <c r="D30" s="421" t="s">
        <v>2432</v>
      </c>
      <c r="E30" s="421"/>
      <c r="F30" s="421"/>
      <c r="G30" s="421"/>
      <c r="H30" s="421"/>
      <c r="I30" s="421"/>
      <c r="J30" s="421"/>
      <c r="K30" s="287"/>
    </row>
    <row r="31" spans="2:11" s="1" customFormat="1" ht="15" customHeight="1">
      <c r="B31" s="290"/>
      <c r="C31" s="291"/>
      <c r="D31" s="421" t="s">
        <v>2433</v>
      </c>
      <c r="E31" s="421"/>
      <c r="F31" s="421"/>
      <c r="G31" s="421"/>
      <c r="H31" s="421"/>
      <c r="I31" s="421"/>
      <c r="J31" s="421"/>
      <c r="K31" s="287"/>
    </row>
    <row r="32" spans="2:11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pans="2:11" s="1" customFormat="1" ht="15" customHeight="1">
      <c r="B33" s="290"/>
      <c r="C33" s="291"/>
      <c r="D33" s="421" t="s">
        <v>2434</v>
      </c>
      <c r="E33" s="421"/>
      <c r="F33" s="421"/>
      <c r="G33" s="421"/>
      <c r="H33" s="421"/>
      <c r="I33" s="421"/>
      <c r="J33" s="421"/>
      <c r="K33" s="287"/>
    </row>
    <row r="34" spans="2:11" s="1" customFormat="1" ht="15" customHeight="1">
      <c r="B34" s="290"/>
      <c r="C34" s="291"/>
      <c r="D34" s="421" t="s">
        <v>2435</v>
      </c>
      <c r="E34" s="421"/>
      <c r="F34" s="421"/>
      <c r="G34" s="421"/>
      <c r="H34" s="421"/>
      <c r="I34" s="421"/>
      <c r="J34" s="421"/>
      <c r="K34" s="287"/>
    </row>
    <row r="35" spans="2:11" s="1" customFormat="1" ht="15" customHeight="1">
      <c r="B35" s="290"/>
      <c r="C35" s="291"/>
      <c r="D35" s="421" t="s">
        <v>2436</v>
      </c>
      <c r="E35" s="421"/>
      <c r="F35" s="421"/>
      <c r="G35" s="421"/>
      <c r="H35" s="421"/>
      <c r="I35" s="421"/>
      <c r="J35" s="421"/>
      <c r="K35" s="287"/>
    </row>
    <row r="36" spans="2:11" s="1" customFormat="1" ht="15" customHeight="1">
      <c r="B36" s="290"/>
      <c r="C36" s="291"/>
      <c r="D36" s="289"/>
      <c r="E36" s="292" t="s">
        <v>132</v>
      </c>
      <c r="F36" s="289"/>
      <c r="G36" s="421" t="s">
        <v>2437</v>
      </c>
      <c r="H36" s="421"/>
      <c r="I36" s="421"/>
      <c r="J36" s="421"/>
      <c r="K36" s="287"/>
    </row>
    <row r="37" spans="2:11" s="1" customFormat="1" ht="30.75" customHeight="1">
      <c r="B37" s="290"/>
      <c r="C37" s="291"/>
      <c r="D37" s="289"/>
      <c r="E37" s="292" t="s">
        <v>2438</v>
      </c>
      <c r="F37" s="289"/>
      <c r="G37" s="421" t="s">
        <v>2439</v>
      </c>
      <c r="H37" s="421"/>
      <c r="I37" s="421"/>
      <c r="J37" s="421"/>
      <c r="K37" s="287"/>
    </row>
    <row r="38" spans="2:11" s="1" customFormat="1" ht="15" customHeight="1">
      <c r="B38" s="290"/>
      <c r="C38" s="291"/>
      <c r="D38" s="289"/>
      <c r="E38" s="292" t="s">
        <v>52</v>
      </c>
      <c r="F38" s="289"/>
      <c r="G38" s="421" t="s">
        <v>2440</v>
      </c>
      <c r="H38" s="421"/>
      <c r="I38" s="421"/>
      <c r="J38" s="421"/>
      <c r="K38" s="287"/>
    </row>
    <row r="39" spans="2:11" s="1" customFormat="1" ht="15" customHeight="1">
      <c r="B39" s="290"/>
      <c r="C39" s="291"/>
      <c r="D39" s="289"/>
      <c r="E39" s="292" t="s">
        <v>53</v>
      </c>
      <c r="F39" s="289"/>
      <c r="G39" s="421" t="s">
        <v>2441</v>
      </c>
      <c r="H39" s="421"/>
      <c r="I39" s="421"/>
      <c r="J39" s="421"/>
      <c r="K39" s="287"/>
    </row>
    <row r="40" spans="2:11" s="1" customFormat="1" ht="15" customHeight="1">
      <c r="B40" s="290"/>
      <c r="C40" s="291"/>
      <c r="D40" s="289"/>
      <c r="E40" s="292" t="s">
        <v>133</v>
      </c>
      <c r="F40" s="289"/>
      <c r="G40" s="421" t="s">
        <v>2442</v>
      </c>
      <c r="H40" s="421"/>
      <c r="I40" s="421"/>
      <c r="J40" s="421"/>
      <c r="K40" s="287"/>
    </row>
    <row r="41" spans="2:11" s="1" customFormat="1" ht="15" customHeight="1">
      <c r="B41" s="290"/>
      <c r="C41" s="291"/>
      <c r="D41" s="289"/>
      <c r="E41" s="292" t="s">
        <v>134</v>
      </c>
      <c r="F41" s="289"/>
      <c r="G41" s="421" t="s">
        <v>2443</v>
      </c>
      <c r="H41" s="421"/>
      <c r="I41" s="421"/>
      <c r="J41" s="421"/>
      <c r="K41" s="287"/>
    </row>
    <row r="42" spans="2:11" s="1" customFormat="1" ht="15" customHeight="1">
      <c r="B42" s="290"/>
      <c r="C42" s="291"/>
      <c r="D42" s="289"/>
      <c r="E42" s="292" t="s">
        <v>2444</v>
      </c>
      <c r="F42" s="289"/>
      <c r="G42" s="421" t="s">
        <v>2445</v>
      </c>
      <c r="H42" s="421"/>
      <c r="I42" s="421"/>
      <c r="J42" s="421"/>
      <c r="K42" s="287"/>
    </row>
    <row r="43" spans="2:11" s="1" customFormat="1" ht="15" customHeight="1">
      <c r="B43" s="290"/>
      <c r="C43" s="291"/>
      <c r="D43" s="289"/>
      <c r="E43" s="292"/>
      <c r="F43" s="289"/>
      <c r="G43" s="421" t="s">
        <v>2446</v>
      </c>
      <c r="H43" s="421"/>
      <c r="I43" s="421"/>
      <c r="J43" s="421"/>
      <c r="K43" s="287"/>
    </row>
    <row r="44" spans="2:11" s="1" customFormat="1" ht="15" customHeight="1">
      <c r="B44" s="290"/>
      <c r="C44" s="291"/>
      <c r="D44" s="289"/>
      <c r="E44" s="292" t="s">
        <v>2447</v>
      </c>
      <c r="F44" s="289"/>
      <c r="G44" s="421" t="s">
        <v>2448</v>
      </c>
      <c r="H44" s="421"/>
      <c r="I44" s="421"/>
      <c r="J44" s="421"/>
      <c r="K44" s="287"/>
    </row>
    <row r="45" spans="2:11" s="1" customFormat="1" ht="15" customHeight="1">
      <c r="B45" s="290"/>
      <c r="C45" s="291"/>
      <c r="D45" s="289"/>
      <c r="E45" s="292" t="s">
        <v>136</v>
      </c>
      <c r="F45" s="289"/>
      <c r="G45" s="421" t="s">
        <v>2449</v>
      </c>
      <c r="H45" s="421"/>
      <c r="I45" s="421"/>
      <c r="J45" s="421"/>
      <c r="K45" s="287"/>
    </row>
    <row r="46" spans="2:11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pans="2:11" s="1" customFormat="1" ht="15" customHeight="1">
      <c r="B47" s="290"/>
      <c r="C47" s="291"/>
      <c r="D47" s="421" t="s">
        <v>2450</v>
      </c>
      <c r="E47" s="421"/>
      <c r="F47" s="421"/>
      <c r="G47" s="421"/>
      <c r="H47" s="421"/>
      <c r="I47" s="421"/>
      <c r="J47" s="421"/>
      <c r="K47" s="287"/>
    </row>
    <row r="48" spans="2:11" s="1" customFormat="1" ht="15" customHeight="1">
      <c r="B48" s="290"/>
      <c r="C48" s="291"/>
      <c r="D48" s="291"/>
      <c r="E48" s="421" t="s">
        <v>2451</v>
      </c>
      <c r="F48" s="421"/>
      <c r="G48" s="421"/>
      <c r="H48" s="421"/>
      <c r="I48" s="421"/>
      <c r="J48" s="421"/>
      <c r="K48" s="287"/>
    </row>
    <row r="49" spans="2:11" s="1" customFormat="1" ht="15" customHeight="1">
      <c r="B49" s="290"/>
      <c r="C49" s="291"/>
      <c r="D49" s="291"/>
      <c r="E49" s="421" t="s">
        <v>2452</v>
      </c>
      <c r="F49" s="421"/>
      <c r="G49" s="421"/>
      <c r="H49" s="421"/>
      <c r="I49" s="421"/>
      <c r="J49" s="421"/>
      <c r="K49" s="287"/>
    </row>
    <row r="50" spans="2:11" s="1" customFormat="1" ht="15" customHeight="1">
      <c r="B50" s="290"/>
      <c r="C50" s="291"/>
      <c r="D50" s="291"/>
      <c r="E50" s="421" t="s">
        <v>2453</v>
      </c>
      <c r="F50" s="421"/>
      <c r="G50" s="421"/>
      <c r="H50" s="421"/>
      <c r="I50" s="421"/>
      <c r="J50" s="421"/>
      <c r="K50" s="287"/>
    </row>
    <row r="51" spans="2:11" s="1" customFormat="1" ht="15" customHeight="1">
      <c r="B51" s="290"/>
      <c r="C51" s="291"/>
      <c r="D51" s="421" t="s">
        <v>2454</v>
      </c>
      <c r="E51" s="421"/>
      <c r="F51" s="421"/>
      <c r="G51" s="421"/>
      <c r="H51" s="421"/>
      <c r="I51" s="421"/>
      <c r="J51" s="421"/>
      <c r="K51" s="287"/>
    </row>
    <row r="52" spans="2:11" s="1" customFormat="1" ht="25.5" customHeight="1">
      <c r="B52" s="286"/>
      <c r="C52" s="422" t="s">
        <v>2455</v>
      </c>
      <c r="D52" s="422"/>
      <c r="E52" s="422"/>
      <c r="F52" s="422"/>
      <c r="G52" s="422"/>
      <c r="H52" s="422"/>
      <c r="I52" s="422"/>
      <c r="J52" s="422"/>
      <c r="K52" s="287"/>
    </row>
    <row r="53" spans="2:11" s="1" customFormat="1" ht="5.25" customHeight="1">
      <c r="B53" s="286"/>
      <c r="C53" s="288"/>
      <c r="D53" s="288"/>
      <c r="E53" s="288"/>
      <c r="F53" s="288"/>
      <c r="G53" s="288"/>
      <c r="H53" s="288"/>
      <c r="I53" s="288"/>
      <c r="J53" s="288"/>
      <c r="K53" s="287"/>
    </row>
    <row r="54" spans="2:11" s="1" customFormat="1" ht="15" customHeight="1">
      <c r="B54" s="286"/>
      <c r="C54" s="421" t="s">
        <v>2456</v>
      </c>
      <c r="D54" s="421"/>
      <c r="E54" s="421"/>
      <c r="F54" s="421"/>
      <c r="G54" s="421"/>
      <c r="H54" s="421"/>
      <c r="I54" s="421"/>
      <c r="J54" s="421"/>
      <c r="K54" s="287"/>
    </row>
    <row r="55" spans="2:11" s="1" customFormat="1" ht="15" customHeight="1">
      <c r="B55" s="286"/>
      <c r="C55" s="421" t="s">
        <v>2457</v>
      </c>
      <c r="D55" s="421"/>
      <c r="E55" s="421"/>
      <c r="F55" s="421"/>
      <c r="G55" s="421"/>
      <c r="H55" s="421"/>
      <c r="I55" s="421"/>
      <c r="J55" s="421"/>
      <c r="K55" s="287"/>
    </row>
    <row r="56" spans="2:11" s="1" customFormat="1" ht="12.75" customHeight="1">
      <c r="B56" s="286"/>
      <c r="C56" s="289"/>
      <c r="D56" s="289"/>
      <c r="E56" s="289"/>
      <c r="F56" s="289"/>
      <c r="G56" s="289"/>
      <c r="H56" s="289"/>
      <c r="I56" s="289"/>
      <c r="J56" s="289"/>
      <c r="K56" s="287"/>
    </row>
    <row r="57" spans="2:11" s="1" customFormat="1" ht="15" customHeight="1">
      <c r="B57" s="286"/>
      <c r="C57" s="421" t="s">
        <v>2458</v>
      </c>
      <c r="D57" s="421"/>
      <c r="E57" s="421"/>
      <c r="F57" s="421"/>
      <c r="G57" s="421"/>
      <c r="H57" s="421"/>
      <c r="I57" s="421"/>
      <c r="J57" s="421"/>
      <c r="K57" s="287"/>
    </row>
    <row r="58" spans="2:11" s="1" customFormat="1" ht="15" customHeight="1">
      <c r="B58" s="286"/>
      <c r="C58" s="291"/>
      <c r="D58" s="421" t="s">
        <v>2459</v>
      </c>
      <c r="E58" s="421"/>
      <c r="F58" s="421"/>
      <c r="G58" s="421"/>
      <c r="H58" s="421"/>
      <c r="I58" s="421"/>
      <c r="J58" s="421"/>
      <c r="K58" s="287"/>
    </row>
    <row r="59" spans="2:11" s="1" customFormat="1" ht="15" customHeight="1">
      <c r="B59" s="286"/>
      <c r="C59" s="291"/>
      <c r="D59" s="421" t="s">
        <v>2460</v>
      </c>
      <c r="E59" s="421"/>
      <c r="F59" s="421"/>
      <c r="G59" s="421"/>
      <c r="H59" s="421"/>
      <c r="I59" s="421"/>
      <c r="J59" s="421"/>
      <c r="K59" s="287"/>
    </row>
    <row r="60" spans="2:11" s="1" customFormat="1" ht="15" customHeight="1">
      <c r="B60" s="286"/>
      <c r="C60" s="291"/>
      <c r="D60" s="421" t="s">
        <v>2461</v>
      </c>
      <c r="E60" s="421"/>
      <c r="F60" s="421"/>
      <c r="G60" s="421"/>
      <c r="H60" s="421"/>
      <c r="I60" s="421"/>
      <c r="J60" s="421"/>
      <c r="K60" s="287"/>
    </row>
    <row r="61" spans="2:11" s="1" customFormat="1" ht="15" customHeight="1">
      <c r="B61" s="286"/>
      <c r="C61" s="291"/>
      <c r="D61" s="421" t="s">
        <v>2462</v>
      </c>
      <c r="E61" s="421"/>
      <c r="F61" s="421"/>
      <c r="G61" s="421"/>
      <c r="H61" s="421"/>
      <c r="I61" s="421"/>
      <c r="J61" s="421"/>
      <c r="K61" s="287"/>
    </row>
    <row r="62" spans="2:11" s="1" customFormat="1" ht="15" customHeight="1">
      <c r="B62" s="286"/>
      <c r="C62" s="291"/>
      <c r="D62" s="423" t="s">
        <v>2463</v>
      </c>
      <c r="E62" s="423"/>
      <c r="F62" s="423"/>
      <c r="G62" s="423"/>
      <c r="H62" s="423"/>
      <c r="I62" s="423"/>
      <c r="J62" s="423"/>
      <c r="K62" s="287"/>
    </row>
    <row r="63" spans="2:11" s="1" customFormat="1" ht="15" customHeight="1">
      <c r="B63" s="286"/>
      <c r="C63" s="291"/>
      <c r="D63" s="421" t="s">
        <v>2464</v>
      </c>
      <c r="E63" s="421"/>
      <c r="F63" s="421"/>
      <c r="G63" s="421"/>
      <c r="H63" s="421"/>
      <c r="I63" s="421"/>
      <c r="J63" s="421"/>
      <c r="K63" s="287"/>
    </row>
    <row r="64" spans="2:11" s="1" customFormat="1" ht="12.75" customHeight="1">
      <c r="B64" s="286"/>
      <c r="C64" s="291"/>
      <c r="D64" s="291"/>
      <c r="E64" s="294"/>
      <c r="F64" s="291"/>
      <c r="G64" s="291"/>
      <c r="H64" s="291"/>
      <c r="I64" s="291"/>
      <c r="J64" s="291"/>
      <c r="K64" s="287"/>
    </row>
    <row r="65" spans="2:11" s="1" customFormat="1" ht="15" customHeight="1">
      <c r="B65" s="286"/>
      <c r="C65" s="291"/>
      <c r="D65" s="421" t="s">
        <v>2465</v>
      </c>
      <c r="E65" s="421"/>
      <c r="F65" s="421"/>
      <c r="G65" s="421"/>
      <c r="H65" s="421"/>
      <c r="I65" s="421"/>
      <c r="J65" s="421"/>
      <c r="K65" s="287"/>
    </row>
    <row r="66" spans="2:11" s="1" customFormat="1" ht="15" customHeight="1">
      <c r="B66" s="286"/>
      <c r="C66" s="291"/>
      <c r="D66" s="423" t="s">
        <v>2466</v>
      </c>
      <c r="E66" s="423"/>
      <c r="F66" s="423"/>
      <c r="G66" s="423"/>
      <c r="H66" s="423"/>
      <c r="I66" s="423"/>
      <c r="J66" s="423"/>
      <c r="K66" s="287"/>
    </row>
    <row r="67" spans="2:11" s="1" customFormat="1" ht="15" customHeight="1">
      <c r="B67" s="286"/>
      <c r="C67" s="291"/>
      <c r="D67" s="421" t="s">
        <v>2467</v>
      </c>
      <c r="E67" s="421"/>
      <c r="F67" s="421"/>
      <c r="G67" s="421"/>
      <c r="H67" s="421"/>
      <c r="I67" s="421"/>
      <c r="J67" s="421"/>
      <c r="K67" s="287"/>
    </row>
    <row r="68" spans="2:11" s="1" customFormat="1" ht="15" customHeight="1">
      <c r="B68" s="286"/>
      <c r="C68" s="291"/>
      <c r="D68" s="421" t="s">
        <v>2468</v>
      </c>
      <c r="E68" s="421"/>
      <c r="F68" s="421"/>
      <c r="G68" s="421"/>
      <c r="H68" s="421"/>
      <c r="I68" s="421"/>
      <c r="J68" s="421"/>
      <c r="K68" s="287"/>
    </row>
    <row r="69" spans="2:11" s="1" customFormat="1" ht="15" customHeight="1">
      <c r="B69" s="286"/>
      <c r="C69" s="291"/>
      <c r="D69" s="421" t="s">
        <v>2469</v>
      </c>
      <c r="E69" s="421"/>
      <c r="F69" s="421"/>
      <c r="G69" s="421"/>
      <c r="H69" s="421"/>
      <c r="I69" s="421"/>
      <c r="J69" s="421"/>
      <c r="K69" s="287"/>
    </row>
    <row r="70" spans="2:11" s="1" customFormat="1" ht="15" customHeight="1">
      <c r="B70" s="286"/>
      <c r="C70" s="291"/>
      <c r="D70" s="421" t="s">
        <v>2470</v>
      </c>
      <c r="E70" s="421"/>
      <c r="F70" s="421"/>
      <c r="G70" s="421"/>
      <c r="H70" s="421"/>
      <c r="I70" s="421"/>
      <c r="J70" s="421"/>
      <c r="K70" s="287"/>
    </row>
    <row r="71" spans="2:1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pans="2:11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pans="2:11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pans="2:11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pans="2:11" s="1" customFormat="1" ht="45" customHeight="1">
      <c r="B75" s="303"/>
      <c r="C75" s="416" t="s">
        <v>2471</v>
      </c>
      <c r="D75" s="416"/>
      <c r="E75" s="416"/>
      <c r="F75" s="416"/>
      <c r="G75" s="416"/>
      <c r="H75" s="416"/>
      <c r="I75" s="416"/>
      <c r="J75" s="416"/>
      <c r="K75" s="304"/>
    </row>
    <row r="76" spans="2:11" s="1" customFormat="1" ht="17.25" customHeight="1">
      <c r="B76" s="303"/>
      <c r="C76" s="305" t="s">
        <v>2472</v>
      </c>
      <c r="D76" s="305"/>
      <c r="E76" s="305"/>
      <c r="F76" s="305" t="s">
        <v>2473</v>
      </c>
      <c r="G76" s="306"/>
      <c r="H76" s="305" t="s">
        <v>53</v>
      </c>
      <c r="I76" s="305" t="s">
        <v>56</v>
      </c>
      <c r="J76" s="305" t="s">
        <v>2474</v>
      </c>
      <c r="K76" s="304"/>
    </row>
    <row r="77" spans="2:11" s="1" customFormat="1" ht="17.25" customHeight="1">
      <c r="B77" s="303"/>
      <c r="C77" s="307" t="s">
        <v>2475</v>
      </c>
      <c r="D77" s="307"/>
      <c r="E77" s="307"/>
      <c r="F77" s="308" t="s">
        <v>2476</v>
      </c>
      <c r="G77" s="309"/>
      <c r="H77" s="307"/>
      <c r="I77" s="307"/>
      <c r="J77" s="307" t="s">
        <v>2477</v>
      </c>
      <c r="K77" s="304"/>
    </row>
    <row r="78" spans="2:11" s="1" customFormat="1" ht="5.25" customHeight="1">
      <c r="B78" s="303"/>
      <c r="C78" s="310"/>
      <c r="D78" s="310"/>
      <c r="E78" s="310"/>
      <c r="F78" s="310"/>
      <c r="G78" s="311"/>
      <c r="H78" s="310"/>
      <c r="I78" s="310"/>
      <c r="J78" s="310"/>
      <c r="K78" s="304"/>
    </row>
    <row r="79" spans="2:11" s="1" customFormat="1" ht="15" customHeight="1">
      <c r="B79" s="303"/>
      <c r="C79" s="292" t="s">
        <v>52</v>
      </c>
      <c r="D79" s="312"/>
      <c r="E79" s="312"/>
      <c r="F79" s="313" t="s">
        <v>1992</v>
      </c>
      <c r="G79" s="314"/>
      <c r="H79" s="292" t="s">
        <v>2478</v>
      </c>
      <c r="I79" s="292" t="s">
        <v>2479</v>
      </c>
      <c r="J79" s="292">
        <v>20</v>
      </c>
      <c r="K79" s="304"/>
    </row>
    <row r="80" spans="2:11" s="1" customFormat="1" ht="15" customHeight="1">
      <c r="B80" s="303"/>
      <c r="C80" s="292" t="s">
        <v>2480</v>
      </c>
      <c r="D80" s="292"/>
      <c r="E80" s="292"/>
      <c r="F80" s="313" t="s">
        <v>1992</v>
      </c>
      <c r="G80" s="314"/>
      <c r="H80" s="292" t="s">
        <v>2481</v>
      </c>
      <c r="I80" s="292" t="s">
        <v>2479</v>
      </c>
      <c r="J80" s="292">
        <v>120</v>
      </c>
      <c r="K80" s="304"/>
    </row>
    <row r="81" spans="2:11" s="1" customFormat="1" ht="15" customHeight="1">
      <c r="B81" s="315"/>
      <c r="C81" s="292" t="s">
        <v>2482</v>
      </c>
      <c r="D81" s="292"/>
      <c r="E81" s="292"/>
      <c r="F81" s="313" t="s">
        <v>2483</v>
      </c>
      <c r="G81" s="314"/>
      <c r="H81" s="292" t="s">
        <v>2484</v>
      </c>
      <c r="I81" s="292" t="s">
        <v>2479</v>
      </c>
      <c r="J81" s="292">
        <v>50</v>
      </c>
      <c r="K81" s="304"/>
    </row>
    <row r="82" spans="2:11" s="1" customFormat="1" ht="15" customHeight="1">
      <c r="B82" s="315"/>
      <c r="C82" s="292" t="s">
        <v>2485</v>
      </c>
      <c r="D82" s="292"/>
      <c r="E82" s="292"/>
      <c r="F82" s="313" t="s">
        <v>1992</v>
      </c>
      <c r="G82" s="314"/>
      <c r="H82" s="292" t="s">
        <v>2486</v>
      </c>
      <c r="I82" s="292" t="s">
        <v>2487</v>
      </c>
      <c r="J82" s="292"/>
      <c r="K82" s="304"/>
    </row>
    <row r="83" spans="2:11" s="1" customFormat="1" ht="15" customHeight="1">
      <c r="B83" s="315"/>
      <c r="C83" s="316" t="s">
        <v>2488</v>
      </c>
      <c r="D83" s="316"/>
      <c r="E83" s="316"/>
      <c r="F83" s="317" t="s">
        <v>2483</v>
      </c>
      <c r="G83" s="316"/>
      <c r="H83" s="316" t="s">
        <v>2489</v>
      </c>
      <c r="I83" s="316" t="s">
        <v>2479</v>
      </c>
      <c r="J83" s="316">
        <v>15</v>
      </c>
      <c r="K83" s="304"/>
    </row>
    <row r="84" spans="2:11" s="1" customFormat="1" ht="15" customHeight="1">
      <c r="B84" s="315"/>
      <c r="C84" s="316" t="s">
        <v>2490</v>
      </c>
      <c r="D84" s="316"/>
      <c r="E84" s="316"/>
      <c r="F84" s="317" t="s">
        <v>2483</v>
      </c>
      <c r="G84" s="316"/>
      <c r="H84" s="316" t="s">
        <v>2491</v>
      </c>
      <c r="I84" s="316" t="s">
        <v>2479</v>
      </c>
      <c r="J84" s="316">
        <v>15</v>
      </c>
      <c r="K84" s="304"/>
    </row>
    <row r="85" spans="2:11" s="1" customFormat="1" ht="15" customHeight="1">
      <c r="B85" s="315"/>
      <c r="C85" s="316" t="s">
        <v>2492</v>
      </c>
      <c r="D85" s="316"/>
      <c r="E85" s="316"/>
      <c r="F85" s="317" t="s">
        <v>2483</v>
      </c>
      <c r="G85" s="316"/>
      <c r="H85" s="316" t="s">
        <v>2493</v>
      </c>
      <c r="I85" s="316" t="s">
        <v>2479</v>
      </c>
      <c r="J85" s="316">
        <v>20</v>
      </c>
      <c r="K85" s="304"/>
    </row>
    <row r="86" spans="2:11" s="1" customFormat="1" ht="15" customHeight="1">
      <c r="B86" s="315"/>
      <c r="C86" s="316" t="s">
        <v>2494</v>
      </c>
      <c r="D86" s="316"/>
      <c r="E86" s="316"/>
      <c r="F86" s="317" t="s">
        <v>2483</v>
      </c>
      <c r="G86" s="316"/>
      <c r="H86" s="316" t="s">
        <v>2495</v>
      </c>
      <c r="I86" s="316" t="s">
        <v>2479</v>
      </c>
      <c r="J86" s="316">
        <v>20</v>
      </c>
      <c r="K86" s="304"/>
    </row>
    <row r="87" spans="2:11" s="1" customFormat="1" ht="15" customHeight="1">
      <c r="B87" s="315"/>
      <c r="C87" s="292" t="s">
        <v>2496</v>
      </c>
      <c r="D87" s="292"/>
      <c r="E87" s="292"/>
      <c r="F87" s="313" t="s">
        <v>2483</v>
      </c>
      <c r="G87" s="314"/>
      <c r="H87" s="292" t="s">
        <v>2497</v>
      </c>
      <c r="I87" s="292" t="s">
        <v>2479</v>
      </c>
      <c r="J87" s="292">
        <v>50</v>
      </c>
      <c r="K87" s="304"/>
    </row>
    <row r="88" spans="2:11" s="1" customFormat="1" ht="15" customHeight="1">
      <c r="B88" s="315"/>
      <c r="C88" s="292" t="s">
        <v>2498</v>
      </c>
      <c r="D88" s="292"/>
      <c r="E88" s="292"/>
      <c r="F88" s="313" t="s">
        <v>2483</v>
      </c>
      <c r="G88" s="314"/>
      <c r="H88" s="292" t="s">
        <v>2499</v>
      </c>
      <c r="I88" s="292" t="s">
        <v>2479</v>
      </c>
      <c r="J88" s="292">
        <v>20</v>
      </c>
      <c r="K88" s="304"/>
    </row>
    <row r="89" spans="2:11" s="1" customFormat="1" ht="15" customHeight="1">
      <c r="B89" s="315"/>
      <c r="C89" s="292" t="s">
        <v>2500</v>
      </c>
      <c r="D89" s="292"/>
      <c r="E89" s="292"/>
      <c r="F89" s="313" t="s">
        <v>2483</v>
      </c>
      <c r="G89" s="314"/>
      <c r="H89" s="292" t="s">
        <v>2501</v>
      </c>
      <c r="I89" s="292" t="s">
        <v>2479</v>
      </c>
      <c r="J89" s="292">
        <v>20</v>
      </c>
      <c r="K89" s="304"/>
    </row>
    <row r="90" spans="2:11" s="1" customFormat="1" ht="15" customHeight="1">
      <c r="B90" s="315"/>
      <c r="C90" s="292" t="s">
        <v>2502</v>
      </c>
      <c r="D90" s="292"/>
      <c r="E90" s="292"/>
      <c r="F90" s="313" t="s">
        <v>2483</v>
      </c>
      <c r="G90" s="314"/>
      <c r="H90" s="292" t="s">
        <v>2503</v>
      </c>
      <c r="I90" s="292" t="s">
        <v>2479</v>
      </c>
      <c r="J90" s="292">
        <v>50</v>
      </c>
      <c r="K90" s="304"/>
    </row>
    <row r="91" spans="2:11" s="1" customFormat="1" ht="15" customHeight="1">
      <c r="B91" s="315"/>
      <c r="C91" s="292" t="s">
        <v>2504</v>
      </c>
      <c r="D91" s="292"/>
      <c r="E91" s="292"/>
      <c r="F91" s="313" t="s">
        <v>2483</v>
      </c>
      <c r="G91" s="314"/>
      <c r="H91" s="292" t="s">
        <v>2504</v>
      </c>
      <c r="I91" s="292" t="s">
        <v>2479</v>
      </c>
      <c r="J91" s="292">
        <v>50</v>
      </c>
      <c r="K91" s="304"/>
    </row>
    <row r="92" spans="2:11" s="1" customFormat="1" ht="15" customHeight="1">
      <c r="B92" s="315"/>
      <c r="C92" s="292" t="s">
        <v>2505</v>
      </c>
      <c r="D92" s="292"/>
      <c r="E92" s="292"/>
      <c r="F92" s="313" t="s">
        <v>2483</v>
      </c>
      <c r="G92" s="314"/>
      <c r="H92" s="292" t="s">
        <v>2506</v>
      </c>
      <c r="I92" s="292" t="s">
        <v>2479</v>
      </c>
      <c r="J92" s="292">
        <v>255</v>
      </c>
      <c r="K92" s="304"/>
    </row>
    <row r="93" spans="2:11" s="1" customFormat="1" ht="15" customHeight="1">
      <c r="B93" s="315"/>
      <c r="C93" s="292" t="s">
        <v>2507</v>
      </c>
      <c r="D93" s="292"/>
      <c r="E93" s="292"/>
      <c r="F93" s="313" t="s">
        <v>1992</v>
      </c>
      <c r="G93" s="314"/>
      <c r="H93" s="292" t="s">
        <v>2508</v>
      </c>
      <c r="I93" s="292" t="s">
        <v>2509</v>
      </c>
      <c r="J93" s="292"/>
      <c r="K93" s="304"/>
    </row>
    <row r="94" spans="2:11" s="1" customFormat="1" ht="15" customHeight="1">
      <c r="B94" s="315"/>
      <c r="C94" s="292" t="s">
        <v>2510</v>
      </c>
      <c r="D94" s="292"/>
      <c r="E94" s="292"/>
      <c r="F94" s="313" t="s">
        <v>1992</v>
      </c>
      <c r="G94" s="314"/>
      <c r="H94" s="292" t="s">
        <v>2511</v>
      </c>
      <c r="I94" s="292" t="s">
        <v>2512</v>
      </c>
      <c r="J94" s="292"/>
      <c r="K94" s="304"/>
    </row>
    <row r="95" spans="2:11" s="1" customFormat="1" ht="15" customHeight="1">
      <c r="B95" s="315"/>
      <c r="C95" s="292" t="s">
        <v>2513</v>
      </c>
      <c r="D95" s="292"/>
      <c r="E95" s="292"/>
      <c r="F95" s="313" t="s">
        <v>1992</v>
      </c>
      <c r="G95" s="314"/>
      <c r="H95" s="292" t="s">
        <v>2513</v>
      </c>
      <c r="I95" s="292" t="s">
        <v>2512</v>
      </c>
      <c r="J95" s="292"/>
      <c r="K95" s="304"/>
    </row>
    <row r="96" spans="2:11" s="1" customFormat="1" ht="15" customHeight="1">
      <c r="B96" s="315"/>
      <c r="C96" s="292" t="s">
        <v>37</v>
      </c>
      <c r="D96" s="292"/>
      <c r="E96" s="292"/>
      <c r="F96" s="313" t="s">
        <v>1992</v>
      </c>
      <c r="G96" s="314"/>
      <c r="H96" s="292" t="s">
        <v>2514</v>
      </c>
      <c r="I96" s="292" t="s">
        <v>2512</v>
      </c>
      <c r="J96" s="292"/>
      <c r="K96" s="304"/>
    </row>
    <row r="97" spans="2:11" s="1" customFormat="1" ht="15" customHeight="1">
      <c r="B97" s="315"/>
      <c r="C97" s="292" t="s">
        <v>47</v>
      </c>
      <c r="D97" s="292"/>
      <c r="E97" s="292"/>
      <c r="F97" s="313" t="s">
        <v>1992</v>
      </c>
      <c r="G97" s="314"/>
      <c r="H97" s="292" t="s">
        <v>2515</v>
      </c>
      <c r="I97" s="292" t="s">
        <v>2512</v>
      </c>
      <c r="J97" s="292"/>
      <c r="K97" s="304"/>
    </row>
    <row r="98" spans="2:11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pans="2:11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pans="2:11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pans="2:1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pans="2:11" s="1" customFormat="1" ht="45" customHeight="1">
      <c r="B102" s="303"/>
      <c r="C102" s="416" t="s">
        <v>2516</v>
      </c>
      <c r="D102" s="416"/>
      <c r="E102" s="416"/>
      <c r="F102" s="416"/>
      <c r="G102" s="416"/>
      <c r="H102" s="416"/>
      <c r="I102" s="416"/>
      <c r="J102" s="416"/>
      <c r="K102" s="304"/>
    </row>
    <row r="103" spans="2:11" s="1" customFormat="1" ht="17.25" customHeight="1">
      <c r="B103" s="303"/>
      <c r="C103" s="305" t="s">
        <v>2472</v>
      </c>
      <c r="D103" s="305"/>
      <c r="E103" s="305"/>
      <c r="F103" s="305" t="s">
        <v>2473</v>
      </c>
      <c r="G103" s="306"/>
      <c r="H103" s="305" t="s">
        <v>53</v>
      </c>
      <c r="I103" s="305" t="s">
        <v>56</v>
      </c>
      <c r="J103" s="305" t="s">
        <v>2474</v>
      </c>
      <c r="K103" s="304"/>
    </row>
    <row r="104" spans="2:11" s="1" customFormat="1" ht="17.25" customHeight="1">
      <c r="B104" s="303"/>
      <c r="C104" s="307" t="s">
        <v>2475</v>
      </c>
      <c r="D104" s="307"/>
      <c r="E104" s="307"/>
      <c r="F104" s="308" t="s">
        <v>2476</v>
      </c>
      <c r="G104" s="309"/>
      <c r="H104" s="307"/>
      <c r="I104" s="307"/>
      <c r="J104" s="307" t="s">
        <v>2477</v>
      </c>
      <c r="K104" s="304"/>
    </row>
    <row r="105" spans="2:11" s="1" customFormat="1" ht="5.25" customHeight="1">
      <c r="B105" s="303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pans="2:11" s="1" customFormat="1" ht="15" customHeight="1">
      <c r="B106" s="303"/>
      <c r="C106" s="292" t="s">
        <v>52</v>
      </c>
      <c r="D106" s="312"/>
      <c r="E106" s="312"/>
      <c r="F106" s="313" t="s">
        <v>1992</v>
      </c>
      <c r="G106" s="292"/>
      <c r="H106" s="292" t="s">
        <v>2517</v>
      </c>
      <c r="I106" s="292" t="s">
        <v>2479</v>
      </c>
      <c r="J106" s="292">
        <v>20</v>
      </c>
      <c r="K106" s="304"/>
    </row>
    <row r="107" spans="2:11" s="1" customFormat="1" ht="15" customHeight="1">
      <c r="B107" s="303"/>
      <c r="C107" s="292" t="s">
        <v>2480</v>
      </c>
      <c r="D107" s="292"/>
      <c r="E107" s="292"/>
      <c r="F107" s="313" t="s">
        <v>1992</v>
      </c>
      <c r="G107" s="292"/>
      <c r="H107" s="292" t="s">
        <v>2517</v>
      </c>
      <c r="I107" s="292" t="s">
        <v>2479</v>
      </c>
      <c r="J107" s="292">
        <v>120</v>
      </c>
      <c r="K107" s="304"/>
    </row>
    <row r="108" spans="2:11" s="1" customFormat="1" ht="15" customHeight="1">
      <c r="B108" s="315"/>
      <c r="C108" s="292" t="s">
        <v>2482</v>
      </c>
      <c r="D108" s="292"/>
      <c r="E108" s="292"/>
      <c r="F108" s="313" t="s">
        <v>2483</v>
      </c>
      <c r="G108" s="292"/>
      <c r="H108" s="292" t="s">
        <v>2517</v>
      </c>
      <c r="I108" s="292" t="s">
        <v>2479</v>
      </c>
      <c r="J108" s="292">
        <v>50</v>
      </c>
      <c r="K108" s="304"/>
    </row>
    <row r="109" spans="2:11" s="1" customFormat="1" ht="15" customHeight="1">
      <c r="B109" s="315"/>
      <c r="C109" s="292" t="s">
        <v>2485</v>
      </c>
      <c r="D109" s="292"/>
      <c r="E109" s="292"/>
      <c r="F109" s="313" t="s">
        <v>1992</v>
      </c>
      <c r="G109" s="292"/>
      <c r="H109" s="292" t="s">
        <v>2517</v>
      </c>
      <c r="I109" s="292" t="s">
        <v>2487</v>
      </c>
      <c r="J109" s="292"/>
      <c r="K109" s="304"/>
    </row>
    <row r="110" spans="2:11" s="1" customFormat="1" ht="15" customHeight="1">
      <c r="B110" s="315"/>
      <c r="C110" s="292" t="s">
        <v>2496</v>
      </c>
      <c r="D110" s="292"/>
      <c r="E110" s="292"/>
      <c r="F110" s="313" t="s">
        <v>2483</v>
      </c>
      <c r="G110" s="292"/>
      <c r="H110" s="292" t="s">
        <v>2517</v>
      </c>
      <c r="I110" s="292" t="s">
        <v>2479</v>
      </c>
      <c r="J110" s="292">
        <v>50</v>
      </c>
      <c r="K110" s="304"/>
    </row>
    <row r="111" spans="2:11" s="1" customFormat="1" ht="15" customHeight="1">
      <c r="B111" s="315"/>
      <c r="C111" s="292" t="s">
        <v>2504</v>
      </c>
      <c r="D111" s="292"/>
      <c r="E111" s="292"/>
      <c r="F111" s="313" t="s">
        <v>2483</v>
      </c>
      <c r="G111" s="292"/>
      <c r="H111" s="292" t="s">
        <v>2517</v>
      </c>
      <c r="I111" s="292" t="s">
        <v>2479</v>
      </c>
      <c r="J111" s="292">
        <v>50</v>
      </c>
      <c r="K111" s="304"/>
    </row>
    <row r="112" spans="2:11" s="1" customFormat="1" ht="15" customHeight="1">
      <c r="B112" s="315"/>
      <c r="C112" s="292" t="s">
        <v>2502</v>
      </c>
      <c r="D112" s="292"/>
      <c r="E112" s="292"/>
      <c r="F112" s="313" t="s">
        <v>2483</v>
      </c>
      <c r="G112" s="292"/>
      <c r="H112" s="292" t="s">
        <v>2517</v>
      </c>
      <c r="I112" s="292" t="s">
        <v>2479</v>
      </c>
      <c r="J112" s="292">
        <v>50</v>
      </c>
      <c r="K112" s="304"/>
    </row>
    <row r="113" spans="2:11" s="1" customFormat="1" ht="15" customHeight="1">
      <c r="B113" s="315"/>
      <c r="C113" s="292" t="s">
        <v>52</v>
      </c>
      <c r="D113" s="292"/>
      <c r="E113" s="292"/>
      <c r="F113" s="313" t="s">
        <v>1992</v>
      </c>
      <c r="G113" s="292"/>
      <c r="H113" s="292" t="s">
        <v>2518</v>
      </c>
      <c r="I113" s="292" t="s">
        <v>2479</v>
      </c>
      <c r="J113" s="292">
        <v>20</v>
      </c>
      <c r="K113" s="304"/>
    </row>
    <row r="114" spans="2:11" s="1" customFormat="1" ht="15" customHeight="1">
      <c r="B114" s="315"/>
      <c r="C114" s="292" t="s">
        <v>2519</v>
      </c>
      <c r="D114" s="292"/>
      <c r="E114" s="292"/>
      <c r="F114" s="313" t="s">
        <v>1992</v>
      </c>
      <c r="G114" s="292"/>
      <c r="H114" s="292" t="s">
        <v>2520</v>
      </c>
      <c r="I114" s="292" t="s">
        <v>2479</v>
      </c>
      <c r="J114" s="292">
        <v>120</v>
      </c>
      <c r="K114" s="304"/>
    </row>
    <row r="115" spans="2:11" s="1" customFormat="1" ht="15" customHeight="1">
      <c r="B115" s="315"/>
      <c r="C115" s="292" t="s">
        <v>37</v>
      </c>
      <c r="D115" s="292"/>
      <c r="E115" s="292"/>
      <c r="F115" s="313" t="s">
        <v>1992</v>
      </c>
      <c r="G115" s="292"/>
      <c r="H115" s="292" t="s">
        <v>2521</v>
      </c>
      <c r="I115" s="292" t="s">
        <v>2512</v>
      </c>
      <c r="J115" s="292"/>
      <c r="K115" s="304"/>
    </row>
    <row r="116" spans="2:11" s="1" customFormat="1" ht="15" customHeight="1">
      <c r="B116" s="315"/>
      <c r="C116" s="292" t="s">
        <v>47</v>
      </c>
      <c r="D116" s="292"/>
      <c r="E116" s="292"/>
      <c r="F116" s="313" t="s">
        <v>1992</v>
      </c>
      <c r="G116" s="292"/>
      <c r="H116" s="292" t="s">
        <v>2522</v>
      </c>
      <c r="I116" s="292" t="s">
        <v>2512</v>
      </c>
      <c r="J116" s="292"/>
      <c r="K116" s="304"/>
    </row>
    <row r="117" spans="2:11" s="1" customFormat="1" ht="15" customHeight="1">
      <c r="B117" s="315"/>
      <c r="C117" s="292" t="s">
        <v>56</v>
      </c>
      <c r="D117" s="292"/>
      <c r="E117" s="292"/>
      <c r="F117" s="313" t="s">
        <v>1992</v>
      </c>
      <c r="G117" s="292"/>
      <c r="H117" s="292" t="s">
        <v>2523</v>
      </c>
      <c r="I117" s="292" t="s">
        <v>2524</v>
      </c>
      <c r="J117" s="292"/>
      <c r="K117" s="304"/>
    </row>
    <row r="118" spans="2:11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pans="2:11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pans="2:11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pans="2:1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pans="2:11" s="1" customFormat="1" ht="45" customHeight="1">
      <c r="B122" s="331"/>
      <c r="C122" s="417" t="s">
        <v>2525</v>
      </c>
      <c r="D122" s="417"/>
      <c r="E122" s="417"/>
      <c r="F122" s="417"/>
      <c r="G122" s="417"/>
      <c r="H122" s="417"/>
      <c r="I122" s="417"/>
      <c r="J122" s="417"/>
      <c r="K122" s="332"/>
    </row>
    <row r="123" spans="2:11" s="1" customFormat="1" ht="17.25" customHeight="1">
      <c r="B123" s="333"/>
      <c r="C123" s="305" t="s">
        <v>2472</v>
      </c>
      <c r="D123" s="305"/>
      <c r="E123" s="305"/>
      <c r="F123" s="305" t="s">
        <v>2473</v>
      </c>
      <c r="G123" s="306"/>
      <c r="H123" s="305" t="s">
        <v>53</v>
      </c>
      <c r="I123" s="305" t="s">
        <v>56</v>
      </c>
      <c r="J123" s="305" t="s">
        <v>2474</v>
      </c>
      <c r="K123" s="334"/>
    </row>
    <row r="124" spans="2:11" s="1" customFormat="1" ht="17.25" customHeight="1">
      <c r="B124" s="333"/>
      <c r="C124" s="307" t="s">
        <v>2475</v>
      </c>
      <c r="D124" s="307"/>
      <c r="E124" s="307"/>
      <c r="F124" s="308" t="s">
        <v>2476</v>
      </c>
      <c r="G124" s="309"/>
      <c r="H124" s="307"/>
      <c r="I124" s="307"/>
      <c r="J124" s="307" t="s">
        <v>2477</v>
      </c>
      <c r="K124" s="334"/>
    </row>
    <row r="125" spans="2:11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pans="2:11" s="1" customFormat="1" ht="15" customHeight="1">
      <c r="B126" s="335"/>
      <c r="C126" s="292" t="s">
        <v>2480</v>
      </c>
      <c r="D126" s="312"/>
      <c r="E126" s="312"/>
      <c r="F126" s="313" t="s">
        <v>1992</v>
      </c>
      <c r="G126" s="292"/>
      <c r="H126" s="292" t="s">
        <v>2517</v>
      </c>
      <c r="I126" s="292" t="s">
        <v>2479</v>
      </c>
      <c r="J126" s="292">
        <v>120</v>
      </c>
      <c r="K126" s="338"/>
    </row>
    <row r="127" spans="2:11" s="1" customFormat="1" ht="15" customHeight="1">
      <c r="B127" s="335"/>
      <c r="C127" s="292" t="s">
        <v>2526</v>
      </c>
      <c r="D127" s="292"/>
      <c r="E127" s="292"/>
      <c r="F127" s="313" t="s">
        <v>1992</v>
      </c>
      <c r="G127" s="292"/>
      <c r="H127" s="292" t="s">
        <v>2527</v>
      </c>
      <c r="I127" s="292" t="s">
        <v>2479</v>
      </c>
      <c r="J127" s="292" t="s">
        <v>2528</v>
      </c>
      <c r="K127" s="338"/>
    </row>
    <row r="128" spans="2:11" s="1" customFormat="1" ht="15" customHeight="1">
      <c r="B128" s="335"/>
      <c r="C128" s="292" t="s">
        <v>84</v>
      </c>
      <c r="D128" s="292"/>
      <c r="E128" s="292"/>
      <c r="F128" s="313" t="s">
        <v>1992</v>
      </c>
      <c r="G128" s="292"/>
      <c r="H128" s="292" t="s">
        <v>2529</v>
      </c>
      <c r="I128" s="292" t="s">
        <v>2479</v>
      </c>
      <c r="J128" s="292" t="s">
        <v>2528</v>
      </c>
      <c r="K128" s="338"/>
    </row>
    <row r="129" spans="2:11" s="1" customFormat="1" ht="15" customHeight="1">
      <c r="B129" s="335"/>
      <c r="C129" s="292" t="s">
        <v>2488</v>
      </c>
      <c r="D129" s="292"/>
      <c r="E129" s="292"/>
      <c r="F129" s="313" t="s">
        <v>2483</v>
      </c>
      <c r="G129" s="292"/>
      <c r="H129" s="292" t="s">
        <v>2489</v>
      </c>
      <c r="I129" s="292" t="s">
        <v>2479</v>
      </c>
      <c r="J129" s="292">
        <v>15</v>
      </c>
      <c r="K129" s="338"/>
    </row>
    <row r="130" spans="2:11" s="1" customFormat="1" ht="15" customHeight="1">
      <c r="B130" s="335"/>
      <c r="C130" s="316" t="s">
        <v>2490</v>
      </c>
      <c r="D130" s="316"/>
      <c r="E130" s="316"/>
      <c r="F130" s="317" t="s">
        <v>2483</v>
      </c>
      <c r="G130" s="316"/>
      <c r="H130" s="316" t="s">
        <v>2491</v>
      </c>
      <c r="I130" s="316" t="s">
        <v>2479</v>
      </c>
      <c r="J130" s="316">
        <v>15</v>
      </c>
      <c r="K130" s="338"/>
    </row>
    <row r="131" spans="2:11" s="1" customFormat="1" ht="15" customHeight="1">
      <c r="B131" s="335"/>
      <c r="C131" s="316" t="s">
        <v>2492</v>
      </c>
      <c r="D131" s="316"/>
      <c r="E131" s="316"/>
      <c r="F131" s="317" t="s">
        <v>2483</v>
      </c>
      <c r="G131" s="316"/>
      <c r="H131" s="316" t="s">
        <v>2493</v>
      </c>
      <c r="I131" s="316" t="s">
        <v>2479</v>
      </c>
      <c r="J131" s="316">
        <v>20</v>
      </c>
      <c r="K131" s="338"/>
    </row>
    <row r="132" spans="2:11" s="1" customFormat="1" ht="15" customHeight="1">
      <c r="B132" s="335"/>
      <c r="C132" s="316" t="s">
        <v>2494</v>
      </c>
      <c r="D132" s="316"/>
      <c r="E132" s="316"/>
      <c r="F132" s="317" t="s">
        <v>2483</v>
      </c>
      <c r="G132" s="316"/>
      <c r="H132" s="316" t="s">
        <v>2495</v>
      </c>
      <c r="I132" s="316" t="s">
        <v>2479</v>
      </c>
      <c r="J132" s="316">
        <v>20</v>
      </c>
      <c r="K132" s="338"/>
    </row>
    <row r="133" spans="2:11" s="1" customFormat="1" ht="15" customHeight="1">
      <c r="B133" s="335"/>
      <c r="C133" s="292" t="s">
        <v>2482</v>
      </c>
      <c r="D133" s="292"/>
      <c r="E133" s="292"/>
      <c r="F133" s="313" t="s">
        <v>2483</v>
      </c>
      <c r="G133" s="292"/>
      <c r="H133" s="292" t="s">
        <v>2517</v>
      </c>
      <c r="I133" s="292" t="s">
        <v>2479</v>
      </c>
      <c r="J133" s="292">
        <v>50</v>
      </c>
      <c r="K133" s="338"/>
    </row>
    <row r="134" spans="2:11" s="1" customFormat="1" ht="15" customHeight="1">
      <c r="B134" s="335"/>
      <c r="C134" s="292" t="s">
        <v>2496</v>
      </c>
      <c r="D134" s="292"/>
      <c r="E134" s="292"/>
      <c r="F134" s="313" t="s">
        <v>2483</v>
      </c>
      <c r="G134" s="292"/>
      <c r="H134" s="292" t="s">
        <v>2517</v>
      </c>
      <c r="I134" s="292" t="s">
        <v>2479</v>
      </c>
      <c r="J134" s="292">
        <v>50</v>
      </c>
      <c r="K134" s="338"/>
    </row>
    <row r="135" spans="2:11" s="1" customFormat="1" ht="15" customHeight="1">
      <c r="B135" s="335"/>
      <c r="C135" s="292" t="s">
        <v>2502</v>
      </c>
      <c r="D135" s="292"/>
      <c r="E135" s="292"/>
      <c r="F135" s="313" t="s">
        <v>2483</v>
      </c>
      <c r="G135" s="292"/>
      <c r="H135" s="292" t="s">
        <v>2517</v>
      </c>
      <c r="I135" s="292" t="s">
        <v>2479</v>
      </c>
      <c r="J135" s="292">
        <v>50</v>
      </c>
      <c r="K135" s="338"/>
    </row>
    <row r="136" spans="2:11" s="1" customFormat="1" ht="15" customHeight="1">
      <c r="B136" s="335"/>
      <c r="C136" s="292" t="s">
        <v>2504</v>
      </c>
      <c r="D136" s="292"/>
      <c r="E136" s="292"/>
      <c r="F136" s="313" t="s">
        <v>2483</v>
      </c>
      <c r="G136" s="292"/>
      <c r="H136" s="292" t="s">
        <v>2517</v>
      </c>
      <c r="I136" s="292" t="s">
        <v>2479</v>
      </c>
      <c r="J136" s="292">
        <v>50</v>
      </c>
      <c r="K136" s="338"/>
    </row>
    <row r="137" spans="2:11" s="1" customFormat="1" ht="15" customHeight="1">
      <c r="B137" s="335"/>
      <c r="C137" s="292" t="s">
        <v>2505</v>
      </c>
      <c r="D137" s="292"/>
      <c r="E137" s="292"/>
      <c r="F137" s="313" t="s">
        <v>2483</v>
      </c>
      <c r="G137" s="292"/>
      <c r="H137" s="292" t="s">
        <v>2530</v>
      </c>
      <c r="I137" s="292" t="s">
        <v>2479</v>
      </c>
      <c r="J137" s="292">
        <v>255</v>
      </c>
      <c r="K137" s="338"/>
    </row>
    <row r="138" spans="2:11" s="1" customFormat="1" ht="15" customHeight="1">
      <c r="B138" s="335"/>
      <c r="C138" s="292" t="s">
        <v>2507</v>
      </c>
      <c r="D138" s="292"/>
      <c r="E138" s="292"/>
      <c r="F138" s="313" t="s">
        <v>1992</v>
      </c>
      <c r="G138" s="292"/>
      <c r="H138" s="292" t="s">
        <v>2531</v>
      </c>
      <c r="I138" s="292" t="s">
        <v>2509</v>
      </c>
      <c r="J138" s="292"/>
      <c r="K138" s="338"/>
    </row>
    <row r="139" spans="2:11" s="1" customFormat="1" ht="15" customHeight="1">
      <c r="B139" s="335"/>
      <c r="C139" s="292" t="s">
        <v>2510</v>
      </c>
      <c r="D139" s="292"/>
      <c r="E139" s="292"/>
      <c r="F139" s="313" t="s">
        <v>1992</v>
      </c>
      <c r="G139" s="292"/>
      <c r="H139" s="292" t="s">
        <v>2532</v>
      </c>
      <c r="I139" s="292" t="s">
        <v>2512</v>
      </c>
      <c r="J139" s="292"/>
      <c r="K139" s="338"/>
    </row>
    <row r="140" spans="2:11" s="1" customFormat="1" ht="15" customHeight="1">
      <c r="B140" s="335"/>
      <c r="C140" s="292" t="s">
        <v>2513</v>
      </c>
      <c r="D140" s="292"/>
      <c r="E140" s="292"/>
      <c r="F140" s="313" t="s">
        <v>1992</v>
      </c>
      <c r="G140" s="292"/>
      <c r="H140" s="292" t="s">
        <v>2513</v>
      </c>
      <c r="I140" s="292" t="s">
        <v>2512</v>
      </c>
      <c r="J140" s="292"/>
      <c r="K140" s="338"/>
    </row>
    <row r="141" spans="2:11" s="1" customFormat="1" ht="15" customHeight="1">
      <c r="B141" s="335"/>
      <c r="C141" s="292" t="s">
        <v>37</v>
      </c>
      <c r="D141" s="292"/>
      <c r="E141" s="292"/>
      <c r="F141" s="313" t="s">
        <v>1992</v>
      </c>
      <c r="G141" s="292"/>
      <c r="H141" s="292" t="s">
        <v>2533</v>
      </c>
      <c r="I141" s="292" t="s">
        <v>2512</v>
      </c>
      <c r="J141" s="292"/>
      <c r="K141" s="338"/>
    </row>
    <row r="142" spans="2:11" s="1" customFormat="1" ht="15" customHeight="1">
      <c r="B142" s="335"/>
      <c r="C142" s="292" t="s">
        <v>2534</v>
      </c>
      <c r="D142" s="292"/>
      <c r="E142" s="292"/>
      <c r="F142" s="313" t="s">
        <v>1992</v>
      </c>
      <c r="G142" s="292"/>
      <c r="H142" s="292" t="s">
        <v>2535</v>
      </c>
      <c r="I142" s="292" t="s">
        <v>2512</v>
      </c>
      <c r="J142" s="292"/>
      <c r="K142" s="338"/>
    </row>
    <row r="143" spans="2:11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pans="2:11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pans="2:11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pans="2:11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pans="2:11" s="1" customFormat="1" ht="45" customHeight="1">
      <c r="B147" s="303"/>
      <c r="C147" s="416" t="s">
        <v>2536</v>
      </c>
      <c r="D147" s="416"/>
      <c r="E147" s="416"/>
      <c r="F147" s="416"/>
      <c r="G147" s="416"/>
      <c r="H147" s="416"/>
      <c r="I147" s="416"/>
      <c r="J147" s="416"/>
      <c r="K147" s="304"/>
    </row>
    <row r="148" spans="2:11" s="1" customFormat="1" ht="17.25" customHeight="1">
      <c r="B148" s="303"/>
      <c r="C148" s="305" t="s">
        <v>2472</v>
      </c>
      <c r="D148" s="305"/>
      <c r="E148" s="305"/>
      <c r="F148" s="305" t="s">
        <v>2473</v>
      </c>
      <c r="G148" s="306"/>
      <c r="H148" s="305" t="s">
        <v>53</v>
      </c>
      <c r="I148" s="305" t="s">
        <v>56</v>
      </c>
      <c r="J148" s="305" t="s">
        <v>2474</v>
      </c>
      <c r="K148" s="304"/>
    </row>
    <row r="149" spans="2:11" s="1" customFormat="1" ht="17.25" customHeight="1">
      <c r="B149" s="303"/>
      <c r="C149" s="307" t="s">
        <v>2475</v>
      </c>
      <c r="D149" s="307"/>
      <c r="E149" s="307"/>
      <c r="F149" s="308" t="s">
        <v>2476</v>
      </c>
      <c r="G149" s="309"/>
      <c r="H149" s="307"/>
      <c r="I149" s="307"/>
      <c r="J149" s="307" t="s">
        <v>2477</v>
      </c>
      <c r="K149" s="304"/>
    </row>
    <row r="150" spans="2:11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pans="2:11" s="1" customFormat="1" ht="15" customHeight="1">
      <c r="B151" s="315"/>
      <c r="C151" s="342" t="s">
        <v>2480</v>
      </c>
      <c r="D151" s="292"/>
      <c r="E151" s="292"/>
      <c r="F151" s="343" t="s">
        <v>1992</v>
      </c>
      <c r="G151" s="292"/>
      <c r="H151" s="342" t="s">
        <v>2517</v>
      </c>
      <c r="I151" s="342" t="s">
        <v>2479</v>
      </c>
      <c r="J151" s="342">
        <v>120</v>
      </c>
      <c r="K151" s="338"/>
    </row>
    <row r="152" spans="2:11" s="1" customFormat="1" ht="15" customHeight="1">
      <c r="B152" s="315"/>
      <c r="C152" s="342" t="s">
        <v>2526</v>
      </c>
      <c r="D152" s="292"/>
      <c r="E152" s="292"/>
      <c r="F152" s="343" t="s">
        <v>1992</v>
      </c>
      <c r="G152" s="292"/>
      <c r="H152" s="342" t="s">
        <v>2537</v>
      </c>
      <c r="I152" s="342" t="s">
        <v>2479</v>
      </c>
      <c r="J152" s="342" t="s">
        <v>2528</v>
      </c>
      <c r="K152" s="338"/>
    </row>
    <row r="153" spans="2:11" s="1" customFormat="1" ht="15" customHeight="1">
      <c r="B153" s="315"/>
      <c r="C153" s="342" t="s">
        <v>84</v>
      </c>
      <c r="D153" s="292"/>
      <c r="E153" s="292"/>
      <c r="F153" s="343" t="s">
        <v>1992</v>
      </c>
      <c r="G153" s="292"/>
      <c r="H153" s="342" t="s">
        <v>2538</v>
      </c>
      <c r="I153" s="342" t="s">
        <v>2479</v>
      </c>
      <c r="J153" s="342" t="s">
        <v>2528</v>
      </c>
      <c r="K153" s="338"/>
    </row>
    <row r="154" spans="2:11" s="1" customFormat="1" ht="15" customHeight="1">
      <c r="B154" s="315"/>
      <c r="C154" s="342" t="s">
        <v>2482</v>
      </c>
      <c r="D154" s="292"/>
      <c r="E154" s="292"/>
      <c r="F154" s="343" t="s">
        <v>2483</v>
      </c>
      <c r="G154" s="292"/>
      <c r="H154" s="342" t="s">
        <v>2517</v>
      </c>
      <c r="I154" s="342" t="s">
        <v>2479</v>
      </c>
      <c r="J154" s="342">
        <v>50</v>
      </c>
      <c r="K154" s="338"/>
    </row>
    <row r="155" spans="2:11" s="1" customFormat="1" ht="15" customHeight="1">
      <c r="B155" s="315"/>
      <c r="C155" s="342" t="s">
        <v>2485</v>
      </c>
      <c r="D155" s="292"/>
      <c r="E155" s="292"/>
      <c r="F155" s="343" t="s">
        <v>1992</v>
      </c>
      <c r="G155" s="292"/>
      <c r="H155" s="342" t="s">
        <v>2517</v>
      </c>
      <c r="I155" s="342" t="s">
        <v>2487</v>
      </c>
      <c r="J155" s="342"/>
      <c r="K155" s="338"/>
    </row>
    <row r="156" spans="2:11" s="1" customFormat="1" ht="15" customHeight="1">
      <c r="B156" s="315"/>
      <c r="C156" s="342" t="s">
        <v>2496</v>
      </c>
      <c r="D156" s="292"/>
      <c r="E156" s="292"/>
      <c r="F156" s="343" t="s">
        <v>2483</v>
      </c>
      <c r="G156" s="292"/>
      <c r="H156" s="342" t="s">
        <v>2517</v>
      </c>
      <c r="I156" s="342" t="s">
        <v>2479</v>
      </c>
      <c r="J156" s="342">
        <v>50</v>
      </c>
      <c r="K156" s="338"/>
    </row>
    <row r="157" spans="2:11" s="1" customFormat="1" ht="15" customHeight="1">
      <c r="B157" s="315"/>
      <c r="C157" s="342" t="s">
        <v>2504</v>
      </c>
      <c r="D157" s="292"/>
      <c r="E157" s="292"/>
      <c r="F157" s="343" t="s">
        <v>2483</v>
      </c>
      <c r="G157" s="292"/>
      <c r="H157" s="342" t="s">
        <v>2517</v>
      </c>
      <c r="I157" s="342" t="s">
        <v>2479</v>
      </c>
      <c r="J157" s="342">
        <v>50</v>
      </c>
      <c r="K157" s="338"/>
    </row>
    <row r="158" spans="2:11" s="1" customFormat="1" ht="15" customHeight="1">
      <c r="B158" s="315"/>
      <c r="C158" s="342" t="s">
        <v>2502</v>
      </c>
      <c r="D158" s="292"/>
      <c r="E158" s="292"/>
      <c r="F158" s="343" t="s">
        <v>2483</v>
      </c>
      <c r="G158" s="292"/>
      <c r="H158" s="342" t="s">
        <v>2517</v>
      </c>
      <c r="I158" s="342" t="s">
        <v>2479</v>
      </c>
      <c r="J158" s="342">
        <v>50</v>
      </c>
      <c r="K158" s="338"/>
    </row>
    <row r="159" spans="2:11" s="1" customFormat="1" ht="15" customHeight="1">
      <c r="B159" s="315"/>
      <c r="C159" s="342" t="s">
        <v>125</v>
      </c>
      <c r="D159" s="292"/>
      <c r="E159" s="292"/>
      <c r="F159" s="343" t="s">
        <v>1992</v>
      </c>
      <c r="G159" s="292"/>
      <c r="H159" s="342" t="s">
        <v>2539</v>
      </c>
      <c r="I159" s="342" t="s">
        <v>2479</v>
      </c>
      <c r="J159" s="342" t="s">
        <v>2540</v>
      </c>
      <c r="K159" s="338"/>
    </row>
    <row r="160" spans="2:11" s="1" customFormat="1" ht="15" customHeight="1">
      <c r="B160" s="315"/>
      <c r="C160" s="342" t="s">
        <v>2541</v>
      </c>
      <c r="D160" s="292"/>
      <c r="E160" s="292"/>
      <c r="F160" s="343" t="s">
        <v>1992</v>
      </c>
      <c r="G160" s="292"/>
      <c r="H160" s="342" t="s">
        <v>2542</v>
      </c>
      <c r="I160" s="342" t="s">
        <v>2512</v>
      </c>
      <c r="J160" s="342"/>
      <c r="K160" s="338"/>
    </row>
    <row r="161" spans="2:1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pans="2:11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pans="2:11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pans="2:11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pans="2:11" s="1" customFormat="1" ht="45" customHeight="1">
      <c r="B165" s="284"/>
      <c r="C165" s="417" t="s">
        <v>2543</v>
      </c>
      <c r="D165" s="417"/>
      <c r="E165" s="417"/>
      <c r="F165" s="417"/>
      <c r="G165" s="417"/>
      <c r="H165" s="417"/>
      <c r="I165" s="417"/>
      <c r="J165" s="417"/>
      <c r="K165" s="285"/>
    </row>
    <row r="166" spans="2:11" s="1" customFormat="1" ht="17.25" customHeight="1">
      <c r="B166" s="284"/>
      <c r="C166" s="305" t="s">
        <v>2472</v>
      </c>
      <c r="D166" s="305"/>
      <c r="E166" s="305"/>
      <c r="F166" s="305" t="s">
        <v>2473</v>
      </c>
      <c r="G166" s="347"/>
      <c r="H166" s="348" t="s">
        <v>53</v>
      </c>
      <c r="I166" s="348" t="s">
        <v>56</v>
      </c>
      <c r="J166" s="305" t="s">
        <v>2474</v>
      </c>
      <c r="K166" s="285"/>
    </row>
    <row r="167" spans="2:11" s="1" customFormat="1" ht="17.25" customHeight="1">
      <c r="B167" s="286"/>
      <c r="C167" s="307" t="s">
        <v>2475</v>
      </c>
      <c r="D167" s="307"/>
      <c r="E167" s="307"/>
      <c r="F167" s="308" t="s">
        <v>2476</v>
      </c>
      <c r="G167" s="349"/>
      <c r="H167" s="350"/>
      <c r="I167" s="350"/>
      <c r="J167" s="307" t="s">
        <v>2477</v>
      </c>
      <c r="K167" s="287"/>
    </row>
    <row r="168" spans="2:11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pans="2:11" s="1" customFormat="1" ht="15" customHeight="1">
      <c r="B169" s="315"/>
      <c r="C169" s="292" t="s">
        <v>2480</v>
      </c>
      <c r="D169" s="292"/>
      <c r="E169" s="292"/>
      <c r="F169" s="313" t="s">
        <v>1992</v>
      </c>
      <c r="G169" s="292"/>
      <c r="H169" s="292" t="s">
        <v>2517</v>
      </c>
      <c r="I169" s="292" t="s">
        <v>2479</v>
      </c>
      <c r="J169" s="292">
        <v>120</v>
      </c>
      <c r="K169" s="338"/>
    </row>
    <row r="170" spans="2:11" s="1" customFormat="1" ht="15" customHeight="1">
      <c r="B170" s="315"/>
      <c r="C170" s="292" t="s">
        <v>2526</v>
      </c>
      <c r="D170" s="292"/>
      <c r="E170" s="292"/>
      <c r="F170" s="313" t="s">
        <v>1992</v>
      </c>
      <c r="G170" s="292"/>
      <c r="H170" s="292" t="s">
        <v>2527</v>
      </c>
      <c r="I170" s="292" t="s">
        <v>2479</v>
      </c>
      <c r="J170" s="292" t="s">
        <v>2528</v>
      </c>
      <c r="K170" s="338"/>
    </row>
    <row r="171" spans="2:11" s="1" customFormat="1" ht="15" customHeight="1">
      <c r="B171" s="315"/>
      <c r="C171" s="292" t="s">
        <v>84</v>
      </c>
      <c r="D171" s="292"/>
      <c r="E171" s="292"/>
      <c r="F171" s="313" t="s">
        <v>1992</v>
      </c>
      <c r="G171" s="292"/>
      <c r="H171" s="292" t="s">
        <v>2544</v>
      </c>
      <c r="I171" s="292" t="s">
        <v>2479</v>
      </c>
      <c r="J171" s="292" t="s">
        <v>2528</v>
      </c>
      <c r="K171" s="338"/>
    </row>
    <row r="172" spans="2:11" s="1" customFormat="1" ht="15" customHeight="1">
      <c r="B172" s="315"/>
      <c r="C172" s="292" t="s">
        <v>2482</v>
      </c>
      <c r="D172" s="292"/>
      <c r="E172" s="292"/>
      <c r="F172" s="313" t="s">
        <v>2483</v>
      </c>
      <c r="G172" s="292"/>
      <c r="H172" s="292" t="s">
        <v>2544</v>
      </c>
      <c r="I172" s="292" t="s">
        <v>2479</v>
      </c>
      <c r="J172" s="292">
        <v>50</v>
      </c>
      <c r="K172" s="338"/>
    </row>
    <row r="173" spans="2:11" s="1" customFormat="1" ht="15" customHeight="1">
      <c r="B173" s="315"/>
      <c r="C173" s="292" t="s">
        <v>2485</v>
      </c>
      <c r="D173" s="292"/>
      <c r="E173" s="292"/>
      <c r="F173" s="313" t="s">
        <v>1992</v>
      </c>
      <c r="G173" s="292"/>
      <c r="H173" s="292" t="s">
        <v>2544</v>
      </c>
      <c r="I173" s="292" t="s">
        <v>2487</v>
      </c>
      <c r="J173" s="292"/>
      <c r="K173" s="338"/>
    </row>
    <row r="174" spans="2:11" s="1" customFormat="1" ht="15" customHeight="1">
      <c r="B174" s="315"/>
      <c r="C174" s="292" t="s">
        <v>2496</v>
      </c>
      <c r="D174" s="292"/>
      <c r="E174" s="292"/>
      <c r="F174" s="313" t="s">
        <v>2483</v>
      </c>
      <c r="G174" s="292"/>
      <c r="H174" s="292" t="s">
        <v>2544</v>
      </c>
      <c r="I174" s="292" t="s">
        <v>2479</v>
      </c>
      <c r="J174" s="292">
        <v>50</v>
      </c>
      <c r="K174" s="338"/>
    </row>
    <row r="175" spans="2:11" s="1" customFormat="1" ht="15" customHeight="1">
      <c r="B175" s="315"/>
      <c r="C175" s="292" t="s">
        <v>2504</v>
      </c>
      <c r="D175" s="292"/>
      <c r="E175" s="292"/>
      <c r="F175" s="313" t="s">
        <v>2483</v>
      </c>
      <c r="G175" s="292"/>
      <c r="H175" s="292" t="s">
        <v>2544</v>
      </c>
      <c r="I175" s="292" t="s">
        <v>2479</v>
      </c>
      <c r="J175" s="292">
        <v>50</v>
      </c>
      <c r="K175" s="338"/>
    </row>
    <row r="176" spans="2:11" s="1" customFormat="1" ht="15" customHeight="1">
      <c r="B176" s="315"/>
      <c r="C176" s="292" t="s">
        <v>2502</v>
      </c>
      <c r="D176" s="292"/>
      <c r="E176" s="292"/>
      <c r="F176" s="313" t="s">
        <v>2483</v>
      </c>
      <c r="G176" s="292"/>
      <c r="H176" s="292" t="s">
        <v>2544</v>
      </c>
      <c r="I176" s="292" t="s">
        <v>2479</v>
      </c>
      <c r="J176" s="292">
        <v>50</v>
      </c>
      <c r="K176" s="338"/>
    </row>
    <row r="177" spans="2:11" s="1" customFormat="1" ht="15" customHeight="1">
      <c r="B177" s="315"/>
      <c r="C177" s="292" t="s">
        <v>132</v>
      </c>
      <c r="D177" s="292"/>
      <c r="E177" s="292"/>
      <c r="F177" s="313" t="s">
        <v>1992</v>
      </c>
      <c r="G177" s="292"/>
      <c r="H177" s="292" t="s">
        <v>2545</v>
      </c>
      <c r="I177" s="292" t="s">
        <v>2546</v>
      </c>
      <c r="J177" s="292"/>
      <c r="K177" s="338"/>
    </row>
    <row r="178" spans="2:11" s="1" customFormat="1" ht="15" customHeight="1">
      <c r="B178" s="315"/>
      <c r="C178" s="292" t="s">
        <v>56</v>
      </c>
      <c r="D178" s="292"/>
      <c r="E178" s="292"/>
      <c r="F178" s="313" t="s">
        <v>1992</v>
      </c>
      <c r="G178" s="292"/>
      <c r="H178" s="292" t="s">
        <v>2547</v>
      </c>
      <c r="I178" s="292" t="s">
        <v>2548</v>
      </c>
      <c r="J178" s="292">
        <v>1</v>
      </c>
      <c r="K178" s="338"/>
    </row>
    <row r="179" spans="2:11" s="1" customFormat="1" ht="15" customHeight="1">
      <c r="B179" s="315"/>
      <c r="C179" s="292" t="s">
        <v>52</v>
      </c>
      <c r="D179" s="292"/>
      <c r="E179" s="292"/>
      <c r="F179" s="313" t="s">
        <v>1992</v>
      </c>
      <c r="G179" s="292"/>
      <c r="H179" s="292" t="s">
        <v>2549</v>
      </c>
      <c r="I179" s="292" t="s">
        <v>2479</v>
      </c>
      <c r="J179" s="292">
        <v>20</v>
      </c>
      <c r="K179" s="338"/>
    </row>
    <row r="180" spans="2:11" s="1" customFormat="1" ht="15" customHeight="1">
      <c r="B180" s="315"/>
      <c r="C180" s="292" t="s">
        <v>53</v>
      </c>
      <c r="D180" s="292"/>
      <c r="E180" s="292"/>
      <c r="F180" s="313" t="s">
        <v>1992</v>
      </c>
      <c r="G180" s="292"/>
      <c r="H180" s="292" t="s">
        <v>2550</v>
      </c>
      <c r="I180" s="292" t="s">
        <v>2479</v>
      </c>
      <c r="J180" s="292">
        <v>255</v>
      </c>
      <c r="K180" s="338"/>
    </row>
    <row r="181" spans="2:11" s="1" customFormat="1" ht="15" customHeight="1">
      <c r="B181" s="315"/>
      <c r="C181" s="292" t="s">
        <v>133</v>
      </c>
      <c r="D181" s="292"/>
      <c r="E181" s="292"/>
      <c r="F181" s="313" t="s">
        <v>1992</v>
      </c>
      <c r="G181" s="292"/>
      <c r="H181" s="292" t="s">
        <v>2442</v>
      </c>
      <c r="I181" s="292" t="s">
        <v>2479</v>
      </c>
      <c r="J181" s="292">
        <v>10</v>
      </c>
      <c r="K181" s="338"/>
    </row>
    <row r="182" spans="2:11" s="1" customFormat="1" ht="15" customHeight="1">
      <c r="B182" s="315"/>
      <c r="C182" s="292" t="s">
        <v>134</v>
      </c>
      <c r="D182" s="292"/>
      <c r="E182" s="292"/>
      <c r="F182" s="313" t="s">
        <v>1992</v>
      </c>
      <c r="G182" s="292"/>
      <c r="H182" s="292" t="s">
        <v>2551</v>
      </c>
      <c r="I182" s="292" t="s">
        <v>2512</v>
      </c>
      <c r="J182" s="292"/>
      <c r="K182" s="338"/>
    </row>
    <row r="183" spans="2:11" s="1" customFormat="1" ht="15" customHeight="1">
      <c r="B183" s="315"/>
      <c r="C183" s="292" t="s">
        <v>2552</v>
      </c>
      <c r="D183" s="292"/>
      <c r="E183" s="292"/>
      <c r="F183" s="313" t="s">
        <v>1992</v>
      </c>
      <c r="G183" s="292"/>
      <c r="H183" s="292" t="s">
        <v>2553</v>
      </c>
      <c r="I183" s="292" t="s">
        <v>2512</v>
      </c>
      <c r="J183" s="292"/>
      <c r="K183" s="338"/>
    </row>
    <row r="184" spans="2:11" s="1" customFormat="1" ht="15" customHeight="1">
      <c r="B184" s="315"/>
      <c r="C184" s="292" t="s">
        <v>2541</v>
      </c>
      <c r="D184" s="292"/>
      <c r="E184" s="292"/>
      <c r="F184" s="313" t="s">
        <v>1992</v>
      </c>
      <c r="G184" s="292"/>
      <c r="H184" s="292" t="s">
        <v>2554</v>
      </c>
      <c r="I184" s="292" t="s">
        <v>2512</v>
      </c>
      <c r="J184" s="292"/>
      <c r="K184" s="338"/>
    </row>
    <row r="185" spans="2:11" s="1" customFormat="1" ht="15" customHeight="1">
      <c r="B185" s="315"/>
      <c r="C185" s="292" t="s">
        <v>136</v>
      </c>
      <c r="D185" s="292"/>
      <c r="E185" s="292"/>
      <c r="F185" s="313" t="s">
        <v>2483</v>
      </c>
      <c r="G185" s="292"/>
      <c r="H185" s="292" t="s">
        <v>2555</v>
      </c>
      <c r="I185" s="292" t="s">
        <v>2479</v>
      </c>
      <c r="J185" s="292">
        <v>50</v>
      </c>
      <c r="K185" s="338"/>
    </row>
    <row r="186" spans="2:11" s="1" customFormat="1" ht="15" customHeight="1">
      <c r="B186" s="315"/>
      <c r="C186" s="292" t="s">
        <v>2556</v>
      </c>
      <c r="D186" s="292"/>
      <c r="E186" s="292"/>
      <c r="F186" s="313" t="s">
        <v>2483</v>
      </c>
      <c r="G186" s="292"/>
      <c r="H186" s="292" t="s">
        <v>2557</v>
      </c>
      <c r="I186" s="292" t="s">
        <v>2558</v>
      </c>
      <c r="J186" s="292"/>
      <c r="K186" s="338"/>
    </row>
    <row r="187" spans="2:11" s="1" customFormat="1" ht="15" customHeight="1">
      <c r="B187" s="315"/>
      <c r="C187" s="292" t="s">
        <v>2559</v>
      </c>
      <c r="D187" s="292"/>
      <c r="E187" s="292"/>
      <c r="F187" s="313" t="s">
        <v>2483</v>
      </c>
      <c r="G187" s="292"/>
      <c r="H187" s="292" t="s">
        <v>2560</v>
      </c>
      <c r="I187" s="292" t="s">
        <v>2558</v>
      </c>
      <c r="J187" s="292"/>
      <c r="K187" s="338"/>
    </row>
    <row r="188" spans="2:11" s="1" customFormat="1" ht="15" customHeight="1">
      <c r="B188" s="315"/>
      <c r="C188" s="292" t="s">
        <v>2561</v>
      </c>
      <c r="D188" s="292"/>
      <c r="E188" s="292"/>
      <c r="F188" s="313" t="s">
        <v>2483</v>
      </c>
      <c r="G188" s="292"/>
      <c r="H188" s="292" t="s">
        <v>2562</v>
      </c>
      <c r="I188" s="292" t="s">
        <v>2558</v>
      </c>
      <c r="J188" s="292"/>
      <c r="K188" s="338"/>
    </row>
    <row r="189" spans="2:11" s="1" customFormat="1" ht="15" customHeight="1">
      <c r="B189" s="315"/>
      <c r="C189" s="351" t="s">
        <v>2563</v>
      </c>
      <c r="D189" s="292"/>
      <c r="E189" s="292"/>
      <c r="F189" s="313" t="s">
        <v>2483</v>
      </c>
      <c r="G189" s="292"/>
      <c r="H189" s="292" t="s">
        <v>2564</v>
      </c>
      <c r="I189" s="292" t="s">
        <v>2565</v>
      </c>
      <c r="J189" s="352" t="s">
        <v>2566</v>
      </c>
      <c r="K189" s="338"/>
    </row>
    <row r="190" spans="2:11" s="1" customFormat="1" ht="15" customHeight="1">
      <c r="B190" s="315"/>
      <c r="C190" s="351" t="s">
        <v>41</v>
      </c>
      <c r="D190" s="292"/>
      <c r="E190" s="292"/>
      <c r="F190" s="313" t="s">
        <v>1992</v>
      </c>
      <c r="G190" s="292"/>
      <c r="H190" s="289" t="s">
        <v>2567</v>
      </c>
      <c r="I190" s="292" t="s">
        <v>2568</v>
      </c>
      <c r="J190" s="292"/>
      <c r="K190" s="338"/>
    </row>
    <row r="191" spans="2:11" s="1" customFormat="1" ht="15" customHeight="1">
      <c r="B191" s="315"/>
      <c r="C191" s="351" t="s">
        <v>2569</v>
      </c>
      <c r="D191" s="292"/>
      <c r="E191" s="292"/>
      <c r="F191" s="313" t="s">
        <v>1992</v>
      </c>
      <c r="G191" s="292"/>
      <c r="H191" s="292" t="s">
        <v>2570</v>
      </c>
      <c r="I191" s="292" t="s">
        <v>2512</v>
      </c>
      <c r="J191" s="292"/>
      <c r="K191" s="338"/>
    </row>
    <row r="192" spans="2:11" s="1" customFormat="1" ht="15" customHeight="1">
      <c r="B192" s="315"/>
      <c r="C192" s="351" t="s">
        <v>2571</v>
      </c>
      <c r="D192" s="292"/>
      <c r="E192" s="292"/>
      <c r="F192" s="313" t="s">
        <v>1992</v>
      </c>
      <c r="G192" s="292"/>
      <c r="H192" s="292" t="s">
        <v>2572</v>
      </c>
      <c r="I192" s="292" t="s">
        <v>2512</v>
      </c>
      <c r="J192" s="292"/>
      <c r="K192" s="338"/>
    </row>
    <row r="193" spans="2:11" s="1" customFormat="1" ht="15" customHeight="1">
      <c r="B193" s="315"/>
      <c r="C193" s="351" t="s">
        <v>2573</v>
      </c>
      <c r="D193" s="292"/>
      <c r="E193" s="292"/>
      <c r="F193" s="313" t="s">
        <v>2483</v>
      </c>
      <c r="G193" s="292"/>
      <c r="H193" s="292" t="s">
        <v>2574</v>
      </c>
      <c r="I193" s="292" t="s">
        <v>2512</v>
      </c>
      <c r="J193" s="292"/>
      <c r="K193" s="338"/>
    </row>
    <row r="194" spans="2:11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pans="2:11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pans="2:11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pans="2:11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pans="2:11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pans="2:11" s="1" customFormat="1" ht="21">
      <c r="B199" s="284"/>
      <c r="C199" s="417" t="s">
        <v>2575</v>
      </c>
      <c r="D199" s="417"/>
      <c r="E199" s="417"/>
      <c r="F199" s="417"/>
      <c r="G199" s="417"/>
      <c r="H199" s="417"/>
      <c r="I199" s="417"/>
      <c r="J199" s="417"/>
      <c r="K199" s="285"/>
    </row>
    <row r="200" spans="2:11" s="1" customFormat="1" ht="25.5" customHeight="1">
      <c r="B200" s="284"/>
      <c r="C200" s="354" t="s">
        <v>2576</v>
      </c>
      <c r="D200" s="354"/>
      <c r="E200" s="354"/>
      <c r="F200" s="354" t="s">
        <v>2577</v>
      </c>
      <c r="G200" s="355"/>
      <c r="H200" s="418" t="s">
        <v>2578</v>
      </c>
      <c r="I200" s="418"/>
      <c r="J200" s="418"/>
      <c r="K200" s="285"/>
    </row>
    <row r="201" spans="2:1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pans="2:11" s="1" customFormat="1" ht="15" customHeight="1">
      <c r="B202" s="315"/>
      <c r="C202" s="292" t="s">
        <v>2568</v>
      </c>
      <c r="D202" s="292"/>
      <c r="E202" s="292"/>
      <c r="F202" s="313" t="s">
        <v>42</v>
      </c>
      <c r="G202" s="292"/>
      <c r="H202" s="419" t="s">
        <v>2579</v>
      </c>
      <c r="I202" s="419"/>
      <c r="J202" s="419"/>
      <c r="K202" s="338"/>
    </row>
    <row r="203" spans="2:11" s="1" customFormat="1" ht="15" customHeight="1">
      <c r="B203" s="315"/>
      <c r="C203" s="292"/>
      <c r="D203" s="292"/>
      <c r="E203" s="292"/>
      <c r="F203" s="313" t="s">
        <v>43</v>
      </c>
      <c r="G203" s="292"/>
      <c r="H203" s="419" t="s">
        <v>2580</v>
      </c>
      <c r="I203" s="419"/>
      <c r="J203" s="419"/>
      <c r="K203" s="338"/>
    </row>
    <row r="204" spans="2:11" s="1" customFormat="1" ht="15" customHeight="1">
      <c r="B204" s="315"/>
      <c r="C204" s="292"/>
      <c r="D204" s="292"/>
      <c r="E204" s="292"/>
      <c r="F204" s="313" t="s">
        <v>46</v>
      </c>
      <c r="G204" s="292"/>
      <c r="H204" s="419" t="s">
        <v>2581</v>
      </c>
      <c r="I204" s="419"/>
      <c r="J204" s="419"/>
      <c r="K204" s="338"/>
    </row>
    <row r="205" spans="2:11" s="1" customFormat="1" ht="15" customHeight="1">
      <c r="B205" s="315"/>
      <c r="C205" s="292"/>
      <c r="D205" s="292"/>
      <c r="E205" s="292"/>
      <c r="F205" s="313" t="s">
        <v>44</v>
      </c>
      <c r="G205" s="292"/>
      <c r="H205" s="419" t="s">
        <v>2582</v>
      </c>
      <c r="I205" s="419"/>
      <c r="J205" s="419"/>
      <c r="K205" s="338"/>
    </row>
    <row r="206" spans="2:11" s="1" customFormat="1" ht="15" customHeight="1">
      <c r="B206" s="315"/>
      <c r="C206" s="292"/>
      <c r="D206" s="292"/>
      <c r="E206" s="292"/>
      <c r="F206" s="313" t="s">
        <v>45</v>
      </c>
      <c r="G206" s="292"/>
      <c r="H206" s="419" t="s">
        <v>2583</v>
      </c>
      <c r="I206" s="419"/>
      <c r="J206" s="419"/>
      <c r="K206" s="338"/>
    </row>
    <row r="207" spans="2:11" s="1" customFormat="1" ht="15" customHeight="1">
      <c r="B207" s="315"/>
      <c r="C207" s="292"/>
      <c r="D207" s="292"/>
      <c r="E207" s="292"/>
      <c r="F207" s="313"/>
      <c r="G207" s="292"/>
      <c r="H207" s="292"/>
      <c r="I207" s="292"/>
      <c r="J207" s="292"/>
      <c r="K207" s="338"/>
    </row>
    <row r="208" spans="2:11" s="1" customFormat="1" ht="15" customHeight="1">
      <c r="B208" s="315"/>
      <c r="C208" s="292" t="s">
        <v>2524</v>
      </c>
      <c r="D208" s="292"/>
      <c r="E208" s="292"/>
      <c r="F208" s="313" t="s">
        <v>77</v>
      </c>
      <c r="G208" s="292"/>
      <c r="H208" s="419" t="s">
        <v>2584</v>
      </c>
      <c r="I208" s="419"/>
      <c r="J208" s="419"/>
      <c r="K208" s="338"/>
    </row>
    <row r="209" spans="2:11" s="1" customFormat="1" ht="15" customHeight="1">
      <c r="B209" s="315"/>
      <c r="C209" s="292"/>
      <c r="D209" s="292"/>
      <c r="E209" s="292"/>
      <c r="F209" s="313" t="s">
        <v>2423</v>
      </c>
      <c r="G209" s="292"/>
      <c r="H209" s="419" t="s">
        <v>2424</v>
      </c>
      <c r="I209" s="419"/>
      <c r="J209" s="419"/>
      <c r="K209" s="338"/>
    </row>
    <row r="210" spans="2:11" s="1" customFormat="1" ht="15" customHeight="1">
      <c r="B210" s="315"/>
      <c r="C210" s="292"/>
      <c r="D210" s="292"/>
      <c r="E210" s="292"/>
      <c r="F210" s="313" t="s">
        <v>2421</v>
      </c>
      <c r="G210" s="292"/>
      <c r="H210" s="419" t="s">
        <v>2585</v>
      </c>
      <c r="I210" s="419"/>
      <c r="J210" s="419"/>
      <c r="K210" s="338"/>
    </row>
    <row r="211" spans="2:11" s="1" customFormat="1" ht="15" customHeight="1">
      <c r="B211" s="356"/>
      <c r="C211" s="292"/>
      <c r="D211" s="292"/>
      <c r="E211" s="292"/>
      <c r="F211" s="313" t="s">
        <v>2425</v>
      </c>
      <c r="G211" s="351"/>
      <c r="H211" s="420" t="s">
        <v>2426</v>
      </c>
      <c r="I211" s="420"/>
      <c r="J211" s="420"/>
      <c r="K211" s="357"/>
    </row>
    <row r="212" spans="2:11" s="1" customFormat="1" ht="15" customHeight="1">
      <c r="B212" s="356"/>
      <c r="C212" s="292"/>
      <c r="D212" s="292"/>
      <c r="E212" s="292"/>
      <c r="F212" s="313" t="s">
        <v>441</v>
      </c>
      <c r="G212" s="351"/>
      <c r="H212" s="420" t="s">
        <v>2374</v>
      </c>
      <c r="I212" s="420"/>
      <c r="J212" s="420"/>
      <c r="K212" s="357"/>
    </row>
    <row r="213" spans="2:11" s="1" customFormat="1" ht="15" customHeight="1">
      <c r="B213" s="356"/>
      <c r="C213" s="292"/>
      <c r="D213" s="292"/>
      <c r="E213" s="292"/>
      <c r="F213" s="313"/>
      <c r="G213" s="351"/>
      <c r="H213" s="342"/>
      <c r="I213" s="342"/>
      <c r="J213" s="342"/>
      <c r="K213" s="357"/>
    </row>
    <row r="214" spans="2:11" s="1" customFormat="1" ht="15" customHeight="1">
      <c r="B214" s="356"/>
      <c r="C214" s="292" t="s">
        <v>2548</v>
      </c>
      <c r="D214" s="292"/>
      <c r="E214" s="292"/>
      <c r="F214" s="313">
        <v>1</v>
      </c>
      <c r="G214" s="351"/>
      <c r="H214" s="420" t="s">
        <v>2586</v>
      </c>
      <c r="I214" s="420"/>
      <c r="J214" s="420"/>
      <c r="K214" s="357"/>
    </row>
    <row r="215" spans="2:11" s="1" customFormat="1" ht="15" customHeight="1">
      <c r="B215" s="356"/>
      <c r="C215" s="292"/>
      <c r="D215" s="292"/>
      <c r="E215" s="292"/>
      <c r="F215" s="313">
        <v>2</v>
      </c>
      <c r="G215" s="351"/>
      <c r="H215" s="420" t="s">
        <v>2587</v>
      </c>
      <c r="I215" s="420"/>
      <c r="J215" s="420"/>
      <c r="K215" s="357"/>
    </row>
    <row r="216" spans="2:11" s="1" customFormat="1" ht="15" customHeight="1">
      <c r="B216" s="356"/>
      <c r="C216" s="292"/>
      <c r="D216" s="292"/>
      <c r="E216" s="292"/>
      <c r="F216" s="313">
        <v>3</v>
      </c>
      <c r="G216" s="351"/>
      <c r="H216" s="420" t="s">
        <v>2588</v>
      </c>
      <c r="I216" s="420"/>
      <c r="J216" s="420"/>
      <c r="K216" s="357"/>
    </row>
    <row r="217" spans="2:11" s="1" customFormat="1" ht="15" customHeight="1">
      <c r="B217" s="356"/>
      <c r="C217" s="292"/>
      <c r="D217" s="292"/>
      <c r="E217" s="292"/>
      <c r="F217" s="313">
        <v>4</v>
      </c>
      <c r="G217" s="351"/>
      <c r="H217" s="420" t="s">
        <v>2589</v>
      </c>
      <c r="I217" s="420"/>
      <c r="J217" s="420"/>
      <c r="K217" s="357"/>
    </row>
    <row r="218" spans="2:11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121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8" t="s">
        <v>123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ROUND((SUM(BE88:BE413)),  2)</f>
        <v>0</v>
      </c>
      <c r="G35" s="36"/>
      <c r="H35" s="36"/>
      <c r="I35" s="126">
        <v>0.21</v>
      </c>
      <c r="J35" s="125">
        <f>ROUND(((SUM(BE88:BE413))*I35),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ROUND((SUM(BF88:BF413)),  2)</f>
        <v>0</v>
      </c>
      <c r="G36" s="36"/>
      <c r="H36" s="36"/>
      <c r="I36" s="126">
        <v>0.15</v>
      </c>
      <c r="J36" s="125">
        <f>ROUND(((SUM(BF88:BF413))*I36),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ROUND((SUM(BG88:BG413)),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ROUND((SUM(BH88:BH413)),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ROUND((SUM(BI88:BI413)),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121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6" t="str">
        <f>E11</f>
        <v>SO 01.1 - Most v km 107,986 - úprava železničního svršku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129</v>
      </c>
      <c r="E65" s="150"/>
      <c r="F65" s="150"/>
      <c r="G65" s="150"/>
      <c r="H65" s="150"/>
      <c r="I65" s="150"/>
      <c r="J65" s="151">
        <f>J90</f>
        <v>0</v>
      </c>
      <c r="K65" s="99"/>
      <c r="L65" s="152"/>
    </row>
    <row r="66" spans="1:31" s="9" customFormat="1" ht="24.95" customHeight="1">
      <c r="B66" s="142"/>
      <c r="C66" s="143"/>
      <c r="D66" s="144" t="s">
        <v>130</v>
      </c>
      <c r="E66" s="145"/>
      <c r="F66" s="145"/>
      <c r="G66" s="145"/>
      <c r="H66" s="145"/>
      <c r="I66" s="145"/>
      <c r="J66" s="146">
        <f>J315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131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6.25" customHeight="1">
      <c r="A76" s="36"/>
      <c r="B76" s="37"/>
      <c r="C76" s="38"/>
      <c r="D76" s="38"/>
      <c r="E76" s="412" t="str">
        <f>E7</f>
        <v>Oprava mostu v km 107,986 v úseku Valašské Meziříčí - Frýdek - Místek</v>
      </c>
      <c r="F76" s="413"/>
      <c r="G76" s="413"/>
      <c r="H76" s="413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120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2" t="s">
        <v>121</v>
      </c>
      <c r="F78" s="414"/>
      <c r="G78" s="414"/>
      <c r="H78" s="414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122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66" t="str">
        <f>E11</f>
        <v>SO 01.1 - Most v km 107,986 - úprava železničního svršku</v>
      </c>
      <c r="F80" s="414"/>
      <c r="G80" s="414"/>
      <c r="H80" s="414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>
        <f>IF(J14="","",J14)</f>
        <v>0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>Správa železnic s.o. OŘ Ostrava</v>
      </c>
      <c r="G84" s="38"/>
      <c r="H84" s="38"/>
      <c r="I84" s="31" t="s">
        <v>32</v>
      </c>
      <c r="J84" s="34" t="str">
        <f>E23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30</v>
      </c>
      <c r="D85" s="38"/>
      <c r="E85" s="38"/>
      <c r="F85" s="29" t="str">
        <f>IF(E20="","",E20)</f>
        <v>Vyplň údaj</v>
      </c>
      <c r="G85" s="38"/>
      <c r="H85" s="38"/>
      <c r="I85" s="31" t="s">
        <v>34</v>
      </c>
      <c r="J85" s="34" t="str">
        <f>E26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132</v>
      </c>
      <c r="D87" s="156" t="s">
        <v>56</v>
      </c>
      <c r="E87" s="156" t="s">
        <v>52</v>
      </c>
      <c r="F87" s="156" t="s">
        <v>53</v>
      </c>
      <c r="G87" s="156" t="s">
        <v>133</v>
      </c>
      <c r="H87" s="156" t="s">
        <v>134</v>
      </c>
      <c r="I87" s="156" t="s">
        <v>135</v>
      </c>
      <c r="J87" s="156" t="s">
        <v>126</v>
      </c>
      <c r="K87" s="157" t="s">
        <v>136</v>
      </c>
      <c r="L87" s="158"/>
      <c r="M87" s="70" t="s">
        <v>19</v>
      </c>
      <c r="N87" s="71" t="s">
        <v>41</v>
      </c>
      <c r="O87" s="71" t="s">
        <v>137</v>
      </c>
      <c r="P87" s="71" t="s">
        <v>138</v>
      </c>
      <c r="Q87" s="71" t="s">
        <v>139</v>
      </c>
      <c r="R87" s="71" t="s">
        <v>140</v>
      </c>
      <c r="S87" s="71" t="s">
        <v>141</v>
      </c>
      <c r="T87" s="72" t="s">
        <v>142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143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P89+P315</f>
        <v>0</v>
      </c>
      <c r="Q88" s="74"/>
      <c r="R88" s="161">
        <f>R89+R315</f>
        <v>259.19224000000003</v>
      </c>
      <c r="S88" s="74"/>
      <c r="T88" s="162">
        <f>T89+T315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70</v>
      </c>
      <c r="AU88" s="19" t="s">
        <v>127</v>
      </c>
      <c r="BK88" s="163">
        <f>BK89+BK315</f>
        <v>0</v>
      </c>
    </row>
    <row r="89" spans="1:65" s="12" customFormat="1" ht="25.9" customHeight="1">
      <c r="B89" s="164"/>
      <c r="C89" s="165"/>
      <c r="D89" s="166" t="s">
        <v>70</v>
      </c>
      <c r="E89" s="167" t="s">
        <v>144</v>
      </c>
      <c r="F89" s="167" t="s">
        <v>145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259.19224000000003</v>
      </c>
      <c r="S89" s="172"/>
      <c r="T89" s="174">
        <f>T90</f>
        <v>0</v>
      </c>
      <c r="AR89" s="175" t="s">
        <v>78</v>
      </c>
      <c r="AT89" s="176" t="s">
        <v>70</v>
      </c>
      <c r="AU89" s="176" t="s">
        <v>71</v>
      </c>
      <c r="AY89" s="175" t="s">
        <v>146</v>
      </c>
      <c r="BK89" s="177">
        <f>BK90</f>
        <v>0</v>
      </c>
    </row>
    <row r="90" spans="1:65" s="12" customFormat="1" ht="22.9" customHeight="1">
      <c r="B90" s="164"/>
      <c r="C90" s="165"/>
      <c r="D90" s="166" t="s">
        <v>70</v>
      </c>
      <c r="E90" s="178" t="s">
        <v>147</v>
      </c>
      <c r="F90" s="178" t="s">
        <v>148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SUM(P91:P314)</f>
        <v>0</v>
      </c>
      <c r="Q90" s="172"/>
      <c r="R90" s="173">
        <f>SUM(R91:R314)</f>
        <v>259.19224000000003</v>
      </c>
      <c r="S90" s="172"/>
      <c r="T90" s="174">
        <f>SUM(T91:T314)</f>
        <v>0</v>
      </c>
      <c r="AR90" s="175" t="s">
        <v>78</v>
      </c>
      <c r="AT90" s="176" t="s">
        <v>70</v>
      </c>
      <c r="AU90" s="176" t="s">
        <v>78</v>
      </c>
      <c r="AY90" s="175" t="s">
        <v>146</v>
      </c>
      <c r="BK90" s="177">
        <f>SUM(BK91:BK314)</f>
        <v>0</v>
      </c>
    </row>
    <row r="91" spans="1:65" s="2" customFormat="1" ht="24.2" customHeight="1">
      <c r="A91" s="36"/>
      <c r="B91" s="37"/>
      <c r="C91" s="180" t="s">
        <v>78</v>
      </c>
      <c r="D91" s="180" t="s">
        <v>149</v>
      </c>
      <c r="E91" s="181" t="s">
        <v>150</v>
      </c>
      <c r="F91" s="182" t="s">
        <v>151</v>
      </c>
      <c r="G91" s="183" t="s">
        <v>152</v>
      </c>
      <c r="H91" s="184">
        <v>20</v>
      </c>
      <c r="I91" s="185"/>
      <c r="J91" s="186">
        <f>ROUND(I91*H91,2)</f>
        <v>0</v>
      </c>
      <c r="K91" s="182" t="s">
        <v>153</v>
      </c>
      <c r="L91" s="41"/>
      <c r="M91" s="187" t="s">
        <v>19</v>
      </c>
      <c r="N91" s="188" t="s">
        <v>42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154</v>
      </c>
      <c r="AT91" s="191" t="s">
        <v>149</v>
      </c>
      <c r="AU91" s="191" t="s">
        <v>80</v>
      </c>
      <c r="AY91" s="19" t="s">
        <v>146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78</v>
      </c>
      <c r="BK91" s="192">
        <f>ROUND(I91*H91,2)</f>
        <v>0</v>
      </c>
      <c r="BL91" s="19" t="s">
        <v>154</v>
      </c>
      <c r="BM91" s="191" t="s">
        <v>155</v>
      </c>
    </row>
    <row r="92" spans="1:65" s="2" customFormat="1" ht="48.75">
      <c r="A92" s="36"/>
      <c r="B92" s="37"/>
      <c r="C92" s="38"/>
      <c r="D92" s="193" t="s">
        <v>156</v>
      </c>
      <c r="E92" s="38"/>
      <c r="F92" s="194" t="s">
        <v>157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156</v>
      </c>
      <c r="AU92" s="19" t="s">
        <v>80</v>
      </c>
    </row>
    <row r="93" spans="1:65" s="13" customFormat="1" ht="11.25">
      <c r="B93" s="198"/>
      <c r="C93" s="199"/>
      <c r="D93" s="193" t="s">
        <v>158</v>
      </c>
      <c r="E93" s="200" t="s">
        <v>19</v>
      </c>
      <c r="F93" s="201" t="s">
        <v>159</v>
      </c>
      <c r="G93" s="199"/>
      <c r="H93" s="200" t="s">
        <v>19</v>
      </c>
      <c r="I93" s="202"/>
      <c r="J93" s="199"/>
      <c r="K93" s="199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158</v>
      </c>
      <c r="AU93" s="207" t="s">
        <v>80</v>
      </c>
      <c r="AV93" s="13" t="s">
        <v>78</v>
      </c>
      <c r="AW93" s="13" t="s">
        <v>33</v>
      </c>
      <c r="AX93" s="13" t="s">
        <v>71</v>
      </c>
      <c r="AY93" s="207" t="s">
        <v>146</v>
      </c>
    </row>
    <row r="94" spans="1:65" s="14" customFormat="1" ht="11.25">
      <c r="B94" s="208"/>
      <c r="C94" s="209"/>
      <c r="D94" s="193" t="s">
        <v>158</v>
      </c>
      <c r="E94" s="210" t="s">
        <v>19</v>
      </c>
      <c r="F94" s="211" t="s">
        <v>160</v>
      </c>
      <c r="G94" s="209"/>
      <c r="H94" s="212">
        <v>20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158</v>
      </c>
      <c r="AU94" s="218" t="s">
        <v>80</v>
      </c>
      <c r="AV94" s="14" t="s">
        <v>80</v>
      </c>
      <c r="AW94" s="14" t="s">
        <v>33</v>
      </c>
      <c r="AX94" s="14" t="s">
        <v>71</v>
      </c>
      <c r="AY94" s="218" t="s">
        <v>146</v>
      </c>
    </row>
    <row r="95" spans="1:65" s="15" customFormat="1" ht="11.25">
      <c r="B95" s="219"/>
      <c r="C95" s="220"/>
      <c r="D95" s="193" t="s">
        <v>158</v>
      </c>
      <c r="E95" s="221" t="s">
        <v>19</v>
      </c>
      <c r="F95" s="222" t="s">
        <v>161</v>
      </c>
      <c r="G95" s="220"/>
      <c r="H95" s="223">
        <v>20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158</v>
      </c>
      <c r="AU95" s="229" t="s">
        <v>80</v>
      </c>
      <c r="AV95" s="15" t="s">
        <v>154</v>
      </c>
      <c r="AW95" s="15" t="s">
        <v>33</v>
      </c>
      <c r="AX95" s="15" t="s">
        <v>78</v>
      </c>
      <c r="AY95" s="229" t="s">
        <v>146</v>
      </c>
    </row>
    <row r="96" spans="1:65" s="2" customFormat="1" ht="16.5" customHeight="1">
      <c r="A96" s="36"/>
      <c r="B96" s="37"/>
      <c r="C96" s="180" t="s">
        <v>80</v>
      </c>
      <c r="D96" s="180" t="s">
        <v>149</v>
      </c>
      <c r="E96" s="181" t="s">
        <v>162</v>
      </c>
      <c r="F96" s="182" t="s">
        <v>163</v>
      </c>
      <c r="G96" s="183" t="s">
        <v>164</v>
      </c>
      <c r="H96" s="184">
        <v>2</v>
      </c>
      <c r="I96" s="185"/>
      <c r="J96" s="186">
        <f>ROUND(I96*H96,2)</f>
        <v>0</v>
      </c>
      <c r="K96" s="182" t="s">
        <v>153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154</v>
      </c>
      <c r="AT96" s="191" t="s">
        <v>149</v>
      </c>
      <c r="AU96" s="191" t="s">
        <v>80</v>
      </c>
      <c r="AY96" s="19" t="s">
        <v>146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154</v>
      </c>
      <c r="BM96" s="191" t="s">
        <v>165</v>
      </c>
    </row>
    <row r="97" spans="1:65" s="2" customFormat="1" ht="48.75">
      <c r="A97" s="36"/>
      <c r="B97" s="37"/>
      <c r="C97" s="38"/>
      <c r="D97" s="193" t="s">
        <v>156</v>
      </c>
      <c r="E97" s="38"/>
      <c r="F97" s="194" t="s">
        <v>166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156</v>
      </c>
      <c r="AU97" s="19" t="s">
        <v>80</v>
      </c>
    </row>
    <row r="98" spans="1:65" s="13" customFormat="1" ht="11.25">
      <c r="B98" s="198"/>
      <c r="C98" s="199"/>
      <c r="D98" s="193" t="s">
        <v>158</v>
      </c>
      <c r="E98" s="200" t="s">
        <v>19</v>
      </c>
      <c r="F98" s="201" t="s">
        <v>167</v>
      </c>
      <c r="G98" s="199"/>
      <c r="H98" s="200" t="s">
        <v>19</v>
      </c>
      <c r="I98" s="202"/>
      <c r="J98" s="199"/>
      <c r="K98" s="199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158</v>
      </c>
      <c r="AU98" s="207" t="s">
        <v>80</v>
      </c>
      <c r="AV98" s="13" t="s">
        <v>78</v>
      </c>
      <c r="AW98" s="13" t="s">
        <v>33</v>
      </c>
      <c r="AX98" s="13" t="s">
        <v>71</v>
      </c>
      <c r="AY98" s="207" t="s">
        <v>146</v>
      </c>
    </row>
    <row r="99" spans="1:65" s="14" customFormat="1" ht="11.25">
      <c r="B99" s="208"/>
      <c r="C99" s="209"/>
      <c r="D99" s="193" t="s">
        <v>158</v>
      </c>
      <c r="E99" s="210" t="s">
        <v>19</v>
      </c>
      <c r="F99" s="211" t="s">
        <v>168</v>
      </c>
      <c r="G99" s="209"/>
      <c r="H99" s="212">
        <v>2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158</v>
      </c>
      <c r="AU99" s="218" t="s">
        <v>80</v>
      </c>
      <c r="AV99" s="14" t="s">
        <v>80</v>
      </c>
      <c r="AW99" s="14" t="s">
        <v>33</v>
      </c>
      <c r="AX99" s="14" t="s">
        <v>71</v>
      </c>
      <c r="AY99" s="218" t="s">
        <v>146</v>
      </c>
    </row>
    <row r="100" spans="1:65" s="15" customFormat="1" ht="11.25">
      <c r="B100" s="219"/>
      <c r="C100" s="220"/>
      <c r="D100" s="193" t="s">
        <v>158</v>
      </c>
      <c r="E100" s="221" t="s">
        <v>19</v>
      </c>
      <c r="F100" s="222" t="s">
        <v>161</v>
      </c>
      <c r="G100" s="220"/>
      <c r="H100" s="223">
        <v>2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158</v>
      </c>
      <c r="AU100" s="229" t="s">
        <v>80</v>
      </c>
      <c r="AV100" s="15" t="s">
        <v>154</v>
      </c>
      <c r="AW100" s="15" t="s">
        <v>33</v>
      </c>
      <c r="AX100" s="15" t="s">
        <v>78</v>
      </c>
      <c r="AY100" s="229" t="s">
        <v>146</v>
      </c>
    </row>
    <row r="101" spans="1:65" s="2" customFormat="1" ht="16.5" customHeight="1">
      <c r="A101" s="36"/>
      <c r="B101" s="37"/>
      <c r="C101" s="230" t="s">
        <v>169</v>
      </c>
      <c r="D101" s="230" t="s">
        <v>170</v>
      </c>
      <c r="E101" s="231" t="s">
        <v>171</v>
      </c>
      <c r="F101" s="232" t="s">
        <v>172</v>
      </c>
      <c r="G101" s="233" t="s">
        <v>173</v>
      </c>
      <c r="H101" s="234">
        <v>3.2</v>
      </c>
      <c r="I101" s="235"/>
      <c r="J101" s="236">
        <f>ROUND(I101*H101,2)</f>
        <v>0</v>
      </c>
      <c r="K101" s="232" t="s">
        <v>19</v>
      </c>
      <c r="L101" s="237"/>
      <c r="M101" s="238" t="s">
        <v>19</v>
      </c>
      <c r="N101" s="239" t="s">
        <v>42</v>
      </c>
      <c r="O101" s="66"/>
      <c r="P101" s="189">
        <f>O101*H101</f>
        <v>0</v>
      </c>
      <c r="Q101" s="189">
        <v>1</v>
      </c>
      <c r="R101" s="189">
        <f>Q101*H101</f>
        <v>3.2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174</v>
      </c>
      <c r="AT101" s="191" t="s">
        <v>170</v>
      </c>
      <c r="AU101" s="191" t="s">
        <v>80</v>
      </c>
      <c r="AY101" s="19" t="s">
        <v>146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78</v>
      </c>
      <c r="BK101" s="192">
        <f>ROUND(I101*H101,2)</f>
        <v>0</v>
      </c>
      <c r="BL101" s="19" t="s">
        <v>154</v>
      </c>
      <c r="BM101" s="191" t="s">
        <v>175</v>
      </c>
    </row>
    <row r="102" spans="1:65" s="2" customFormat="1" ht="11.25">
      <c r="A102" s="36"/>
      <c r="B102" s="37"/>
      <c r="C102" s="38"/>
      <c r="D102" s="193" t="s">
        <v>156</v>
      </c>
      <c r="E102" s="38"/>
      <c r="F102" s="194" t="s">
        <v>172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156</v>
      </c>
      <c r="AU102" s="19" t="s">
        <v>80</v>
      </c>
    </row>
    <row r="103" spans="1:65" s="13" customFormat="1" ht="11.25">
      <c r="B103" s="198"/>
      <c r="C103" s="199"/>
      <c r="D103" s="193" t="s">
        <v>158</v>
      </c>
      <c r="E103" s="200" t="s">
        <v>19</v>
      </c>
      <c r="F103" s="201" t="s">
        <v>167</v>
      </c>
      <c r="G103" s="199"/>
      <c r="H103" s="200" t="s">
        <v>19</v>
      </c>
      <c r="I103" s="202"/>
      <c r="J103" s="199"/>
      <c r="K103" s="199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158</v>
      </c>
      <c r="AU103" s="207" t="s">
        <v>80</v>
      </c>
      <c r="AV103" s="13" t="s">
        <v>78</v>
      </c>
      <c r="AW103" s="13" t="s">
        <v>33</v>
      </c>
      <c r="AX103" s="13" t="s">
        <v>71</v>
      </c>
      <c r="AY103" s="207" t="s">
        <v>146</v>
      </c>
    </row>
    <row r="104" spans="1:65" s="14" customFormat="1" ht="11.25">
      <c r="B104" s="208"/>
      <c r="C104" s="209"/>
      <c r="D104" s="193" t="s">
        <v>158</v>
      </c>
      <c r="E104" s="210" t="s">
        <v>19</v>
      </c>
      <c r="F104" s="211" t="s">
        <v>176</v>
      </c>
      <c r="G104" s="209"/>
      <c r="H104" s="212">
        <v>3.2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158</v>
      </c>
      <c r="AU104" s="218" t="s">
        <v>80</v>
      </c>
      <c r="AV104" s="14" t="s">
        <v>80</v>
      </c>
      <c r="AW104" s="14" t="s">
        <v>33</v>
      </c>
      <c r="AX104" s="14" t="s">
        <v>71</v>
      </c>
      <c r="AY104" s="218" t="s">
        <v>146</v>
      </c>
    </row>
    <row r="105" spans="1:65" s="15" customFormat="1" ht="11.25">
      <c r="B105" s="219"/>
      <c r="C105" s="220"/>
      <c r="D105" s="193" t="s">
        <v>158</v>
      </c>
      <c r="E105" s="221" t="s">
        <v>19</v>
      </c>
      <c r="F105" s="222" t="s">
        <v>161</v>
      </c>
      <c r="G105" s="220"/>
      <c r="H105" s="223">
        <v>3.2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158</v>
      </c>
      <c r="AU105" s="229" t="s">
        <v>80</v>
      </c>
      <c r="AV105" s="15" t="s">
        <v>154</v>
      </c>
      <c r="AW105" s="15" t="s">
        <v>33</v>
      </c>
      <c r="AX105" s="15" t="s">
        <v>78</v>
      </c>
      <c r="AY105" s="229" t="s">
        <v>146</v>
      </c>
    </row>
    <row r="106" spans="1:65" s="2" customFormat="1" ht="24.2" customHeight="1">
      <c r="A106" s="36"/>
      <c r="B106" s="37"/>
      <c r="C106" s="180" t="s">
        <v>154</v>
      </c>
      <c r="D106" s="180" t="s">
        <v>149</v>
      </c>
      <c r="E106" s="181" t="s">
        <v>177</v>
      </c>
      <c r="F106" s="182" t="s">
        <v>178</v>
      </c>
      <c r="G106" s="183" t="s">
        <v>164</v>
      </c>
      <c r="H106" s="184">
        <v>88.36</v>
      </c>
      <c r="I106" s="185"/>
      <c r="J106" s="186">
        <f>ROUND(I106*H106,2)</f>
        <v>0</v>
      </c>
      <c r="K106" s="182" t="s">
        <v>153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154</v>
      </c>
      <c r="BM106" s="191" t="s">
        <v>179</v>
      </c>
    </row>
    <row r="107" spans="1:65" s="2" customFormat="1" ht="78">
      <c r="A107" s="36"/>
      <c r="B107" s="37"/>
      <c r="C107" s="38"/>
      <c r="D107" s="193" t="s">
        <v>156</v>
      </c>
      <c r="E107" s="38"/>
      <c r="F107" s="194" t="s">
        <v>180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80</v>
      </c>
    </row>
    <row r="108" spans="1:65" s="14" customFormat="1" ht="11.25">
      <c r="B108" s="208"/>
      <c r="C108" s="209"/>
      <c r="D108" s="193" t="s">
        <v>158</v>
      </c>
      <c r="E108" s="210" t="s">
        <v>19</v>
      </c>
      <c r="F108" s="211" t="s">
        <v>181</v>
      </c>
      <c r="G108" s="209"/>
      <c r="H108" s="212">
        <v>96.58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158</v>
      </c>
      <c r="AU108" s="218" t="s">
        <v>80</v>
      </c>
      <c r="AV108" s="14" t="s">
        <v>80</v>
      </c>
      <c r="AW108" s="14" t="s">
        <v>33</v>
      </c>
      <c r="AX108" s="14" t="s">
        <v>71</v>
      </c>
      <c r="AY108" s="218" t="s">
        <v>146</v>
      </c>
    </row>
    <row r="109" spans="1:65" s="14" customFormat="1" ht="22.5">
      <c r="B109" s="208"/>
      <c r="C109" s="209"/>
      <c r="D109" s="193" t="s">
        <v>158</v>
      </c>
      <c r="E109" s="210" t="s">
        <v>19</v>
      </c>
      <c r="F109" s="211" t="s">
        <v>182</v>
      </c>
      <c r="G109" s="209"/>
      <c r="H109" s="212">
        <v>-8.2200000000000006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158</v>
      </c>
      <c r="AU109" s="218" t="s">
        <v>80</v>
      </c>
      <c r="AV109" s="14" t="s">
        <v>80</v>
      </c>
      <c r="AW109" s="14" t="s">
        <v>33</v>
      </c>
      <c r="AX109" s="14" t="s">
        <v>71</v>
      </c>
      <c r="AY109" s="218" t="s">
        <v>146</v>
      </c>
    </row>
    <row r="110" spans="1:65" s="15" customFormat="1" ht="11.25">
      <c r="B110" s="219"/>
      <c r="C110" s="220"/>
      <c r="D110" s="193" t="s">
        <v>158</v>
      </c>
      <c r="E110" s="221" t="s">
        <v>19</v>
      </c>
      <c r="F110" s="222" t="s">
        <v>161</v>
      </c>
      <c r="G110" s="220"/>
      <c r="H110" s="223">
        <v>88.36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158</v>
      </c>
      <c r="AU110" s="229" t="s">
        <v>80</v>
      </c>
      <c r="AV110" s="15" t="s">
        <v>154</v>
      </c>
      <c r="AW110" s="15" t="s">
        <v>33</v>
      </c>
      <c r="AX110" s="15" t="s">
        <v>78</v>
      </c>
      <c r="AY110" s="229" t="s">
        <v>146</v>
      </c>
    </row>
    <row r="111" spans="1:65" s="2" customFormat="1" ht="16.5" customHeight="1">
      <c r="A111" s="36"/>
      <c r="B111" s="37"/>
      <c r="C111" s="230" t="s">
        <v>147</v>
      </c>
      <c r="D111" s="230" t="s">
        <v>170</v>
      </c>
      <c r="E111" s="231" t="s">
        <v>183</v>
      </c>
      <c r="F111" s="232" t="s">
        <v>184</v>
      </c>
      <c r="G111" s="233" t="s">
        <v>173</v>
      </c>
      <c r="H111" s="234">
        <v>254.91900000000001</v>
      </c>
      <c r="I111" s="235"/>
      <c r="J111" s="236">
        <f>ROUND(I111*H111,2)</f>
        <v>0</v>
      </c>
      <c r="K111" s="232" t="s">
        <v>19</v>
      </c>
      <c r="L111" s="237"/>
      <c r="M111" s="238" t="s">
        <v>19</v>
      </c>
      <c r="N111" s="239" t="s">
        <v>42</v>
      </c>
      <c r="O111" s="66"/>
      <c r="P111" s="189">
        <f>O111*H111</f>
        <v>0</v>
      </c>
      <c r="Q111" s="189">
        <v>1</v>
      </c>
      <c r="R111" s="189">
        <f>Q111*H111</f>
        <v>254.91900000000001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174</v>
      </c>
      <c r="AT111" s="191" t="s">
        <v>170</v>
      </c>
      <c r="AU111" s="191" t="s">
        <v>80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78</v>
      </c>
      <c r="BK111" s="192">
        <f>ROUND(I111*H111,2)</f>
        <v>0</v>
      </c>
      <c r="BL111" s="19" t="s">
        <v>154</v>
      </c>
      <c r="BM111" s="191" t="s">
        <v>185</v>
      </c>
    </row>
    <row r="112" spans="1:65" s="2" customFormat="1" ht="11.25">
      <c r="A112" s="36"/>
      <c r="B112" s="37"/>
      <c r="C112" s="38"/>
      <c r="D112" s="193" t="s">
        <v>156</v>
      </c>
      <c r="E112" s="38"/>
      <c r="F112" s="194" t="s">
        <v>184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80</v>
      </c>
    </row>
    <row r="113" spans="1:65" s="14" customFormat="1" ht="22.5">
      <c r="B113" s="208"/>
      <c r="C113" s="209"/>
      <c r="D113" s="193" t="s">
        <v>158</v>
      </c>
      <c r="E113" s="210" t="s">
        <v>19</v>
      </c>
      <c r="F113" s="211" t="s">
        <v>186</v>
      </c>
      <c r="G113" s="209"/>
      <c r="H113" s="212">
        <v>164.18600000000001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158</v>
      </c>
      <c r="AU113" s="218" t="s">
        <v>80</v>
      </c>
      <c r="AV113" s="14" t="s">
        <v>80</v>
      </c>
      <c r="AW113" s="14" t="s">
        <v>33</v>
      </c>
      <c r="AX113" s="14" t="s">
        <v>71</v>
      </c>
      <c r="AY113" s="218" t="s">
        <v>146</v>
      </c>
    </row>
    <row r="114" spans="1:65" s="14" customFormat="1" ht="22.5">
      <c r="B114" s="208"/>
      <c r="C114" s="209"/>
      <c r="D114" s="193" t="s">
        <v>158</v>
      </c>
      <c r="E114" s="210" t="s">
        <v>19</v>
      </c>
      <c r="F114" s="211" t="s">
        <v>187</v>
      </c>
      <c r="G114" s="209"/>
      <c r="H114" s="212">
        <v>-12.58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158</v>
      </c>
      <c r="AU114" s="218" t="s">
        <v>80</v>
      </c>
      <c r="AV114" s="14" t="s">
        <v>80</v>
      </c>
      <c r="AW114" s="14" t="s">
        <v>33</v>
      </c>
      <c r="AX114" s="14" t="s">
        <v>71</v>
      </c>
      <c r="AY114" s="218" t="s">
        <v>146</v>
      </c>
    </row>
    <row r="115" spans="1:65" s="14" customFormat="1" ht="22.5">
      <c r="B115" s="208"/>
      <c r="C115" s="209"/>
      <c r="D115" s="193" t="s">
        <v>158</v>
      </c>
      <c r="E115" s="210" t="s">
        <v>19</v>
      </c>
      <c r="F115" s="211" t="s">
        <v>188</v>
      </c>
      <c r="G115" s="209"/>
      <c r="H115" s="212">
        <v>103.313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158</v>
      </c>
      <c r="AU115" s="218" t="s">
        <v>80</v>
      </c>
      <c r="AV115" s="14" t="s">
        <v>80</v>
      </c>
      <c r="AW115" s="14" t="s">
        <v>33</v>
      </c>
      <c r="AX115" s="14" t="s">
        <v>71</v>
      </c>
      <c r="AY115" s="218" t="s">
        <v>146</v>
      </c>
    </row>
    <row r="116" spans="1:65" s="15" customFormat="1" ht="11.25">
      <c r="B116" s="219"/>
      <c r="C116" s="220"/>
      <c r="D116" s="193" t="s">
        <v>158</v>
      </c>
      <c r="E116" s="221" t="s">
        <v>19</v>
      </c>
      <c r="F116" s="222" t="s">
        <v>161</v>
      </c>
      <c r="G116" s="220"/>
      <c r="H116" s="223">
        <v>254.91899999999998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158</v>
      </c>
      <c r="AU116" s="229" t="s">
        <v>80</v>
      </c>
      <c r="AV116" s="15" t="s">
        <v>154</v>
      </c>
      <c r="AW116" s="15" t="s">
        <v>33</v>
      </c>
      <c r="AX116" s="15" t="s">
        <v>78</v>
      </c>
      <c r="AY116" s="229" t="s">
        <v>146</v>
      </c>
    </row>
    <row r="117" spans="1:65" s="2" customFormat="1" ht="24.2" customHeight="1">
      <c r="A117" s="36"/>
      <c r="B117" s="37"/>
      <c r="C117" s="180" t="s">
        <v>189</v>
      </c>
      <c r="D117" s="180" t="s">
        <v>149</v>
      </c>
      <c r="E117" s="181" t="s">
        <v>190</v>
      </c>
      <c r="F117" s="182" t="s">
        <v>191</v>
      </c>
      <c r="G117" s="183" t="s">
        <v>152</v>
      </c>
      <c r="H117" s="184">
        <v>163.166</v>
      </c>
      <c r="I117" s="185"/>
      <c r="J117" s="186">
        <f>ROUND(I117*H117,2)</f>
        <v>0</v>
      </c>
      <c r="K117" s="182" t="s">
        <v>153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154</v>
      </c>
      <c r="AT117" s="191" t="s">
        <v>149</v>
      </c>
      <c r="AU117" s="191" t="s">
        <v>80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154</v>
      </c>
      <c r="BM117" s="191" t="s">
        <v>192</v>
      </c>
    </row>
    <row r="118" spans="1:65" s="2" customFormat="1" ht="39">
      <c r="A118" s="36"/>
      <c r="B118" s="37"/>
      <c r="C118" s="38"/>
      <c r="D118" s="193" t="s">
        <v>156</v>
      </c>
      <c r="E118" s="38"/>
      <c r="F118" s="194" t="s">
        <v>193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80</v>
      </c>
    </row>
    <row r="119" spans="1:65" s="14" customFormat="1" ht="11.25">
      <c r="B119" s="208"/>
      <c r="C119" s="209"/>
      <c r="D119" s="193" t="s">
        <v>158</v>
      </c>
      <c r="E119" s="210" t="s">
        <v>19</v>
      </c>
      <c r="F119" s="211" t="s">
        <v>194</v>
      </c>
      <c r="G119" s="209"/>
      <c r="H119" s="212">
        <v>163.166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158</v>
      </c>
      <c r="AU119" s="218" t="s">
        <v>80</v>
      </c>
      <c r="AV119" s="14" t="s">
        <v>80</v>
      </c>
      <c r="AW119" s="14" t="s">
        <v>33</v>
      </c>
      <c r="AX119" s="14" t="s">
        <v>71</v>
      </c>
      <c r="AY119" s="218" t="s">
        <v>146</v>
      </c>
    </row>
    <row r="120" spans="1:65" s="15" customFormat="1" ht="11.25">
      <c r="B120" s="219"/>
      <c r="C120" s="220"/>
      <c r="D120" s="193" t="s">
        <v>158</v>
      </c>
      <c r="E120" s="221" t="s">
        <v>19</v>
      </c>
      <c r="F120" s="222" t="s">
        <v>161</v>
      </c>
      <c r="G120" s="220"/>
      <c r="H120" s="223">
        <v>163.166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158</v>
      </c>
      <c r="AU120" s="229" t="s">
        <v>80</v>
      </c>
      <c r="AV120" s="15" t="s">
        <v>154</v>
      </c>
      <c r="AW120" s="15" t="s">
        <v>33</v>
      </c>
      <c r="AX120" s="15" t="s">
        <v>78</v>
      </c>
      <c r="AY120" s="229" t="s">
        <v>146</v>
      </c>
    </row>
    <row r="121" spans="1:65" s="2" customFormat="1" ht="16.5" customHeight="1">
      <c r="A121" s="36"/>
      <c r="B121" s="37"/>
      <c r="C121" s="180" t="s">
        <v>195</v>
      </c>
      <c r="D121" s="180" t="s">
        <v>149</v>
      </c>
      <c r="E121" s="181" t="s">
        <v>196</v>
      </c>
      <c r="F121" s="182" t="s">
        <v>197</v>
      </c>
      <c r="G121" s="183" t="s">
        <v>164</v>
      </c>
      <c r="H121" s="184">
        <v>35.868000000000002</v>
      </c>
      <c r="I121" s="185"/>
      <c r="J121" s="186">
        <f>ROUND(I121*H121,2)</f>
        <v>0</v>
      </c>
      <c r="K121" s="182" t="s">
        <v>153</v>
      </c>
      <c r="L121" s="41"/>
      <c r="M121" s="187" t="s">
        <v>19</v>
      </c>
      <c r="N121" s="188" t="s">
        <v>42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154</v>
      </c>
      <c r="AT121" s="191" t="s">
        <v>149</v>
      </c>
      <c r="AU121" s="191" t="s">
        <v>80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78</v>
      </c>
      <c r="BK121" s="192">
        <f>ROUND(I121*H121,2)</f>
        <v>0</v>
      </c>
      <c r="BL121" s="19" t="s">
        <v>154</v>
      </c>
      <c r="BM121" s="191" t="s">
        <v>198</v>
      </c>
    </row>
    <row r="122" spans="1:65" s="2" customFormat="1" ht="48.75">
      <c r="A122" s="36"/>
      <c r="B122" s="37"/>
      <c r="C122" s="38"/>
      <c r="D122" s="193" t="s">
        <v>156</v>
      </c>
      <c r="E122" s="38"/>
      <c r="F122" s="194" t="s">
        <v>199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156</v>
      </c>
      <c r="AU122" s="19" t="s">
        <v>80</v>
      </c>
    </row>
    <row r="123" spans="1:65" s="14" customFormat="1" ht="11.25">
      <c r="B123" s="208"/>
      <c r="C123" s="209"/>
      <c r="D123" s="193" t="s">
        <v>158</v>
      </c>
      <c r="E123" s="210" t="s">
        <v>19</v>
      </c>
      <c r="F123" s="211" t="s">
        <v>200</v>
      </c>
      <c r="G123" s="209"/>
      <c r="H123" s="212">
        <v>35.868000000000002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158</v>
      </c>
      <c r="AU123" s="218" t="s">
        <v>80</v>
      </c>
      <c r="AV123" s="14" t="s">
        <v>80</v>
      </c>
      <c r="AW123" s="14" t="s">
        <v>33</v>
      </c>
      <c r="AX123" s="14" t="s">
        <v>71</v>
      </c>
      <c r="AY123" s="218" t="s">
        <v>146</v>
      </c>
    </row>
    <row r="124" spans="1:65" s="15" customFormat="1" ht="11.25">
      <c r="B124" s="219"/>
      <c r="C124" s="220"/>
      <c r="D124" s="193" t="s">
        <v>158</v>
      </c>
      <c r="E124" s="221" t="s">
        <v>19</v>
      </c>
      <c r="F124" s="222" t="s">
        <v>161</v>
      </c>
      <c r="G124" s="220"/>
      <c r="H124" s="223">
        <v>35.868000000000002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158</v>
      </c>
      <c r="AU124" s="229" t="s">
        <v>80</v>
      </c>
      <c r="AV124" s="15" t="s">
        <v>154</v>
      </c>
      <c r="AW124" s="15" t="s">
        <v>33</v>
      </c>
      <c r="AX124" s="15" t="s">
        <v>78</v>
      </c>
      <c r="AY124" s="229" t="s">
        <v>146</v>
      </c>
    </row>
    <row r="125" spans="1:65" s="2" customFormat="1" ht="21.75" customHeight="1">
      <c r="A125" s="36"/>
      <c r="B125" s="37"/>
      <c r="C125" s="180" t="s">
        <v>174</v>
      </c>
      <c r="D125" s="180" t="s">
        <v>149</v>
      </c>
      <c r="E125" s="181" t="s">
        <v>201</v>
      </c>
      <c r="F125" s="182" t="s">
        <v>202</v>
      </c>
      <c r="G125" s="183" t="s">
        <v>164</v>
      </c>
      <c r="H125" s="184">
        <v>8.4740000000000002</v>
      </c>
      <c r="I125" s="185"/>
      <c r="J125" s="186">
        <f>ROUND(I125*H125,2)</f>
        <v>0</v>
      </c>
      <c r="K125" s="182" t="s">
        <v>153</v>
      </c>
      <c r="L125" s="41"/>
      <c r="M125" s="187" t="s">
        <v>19</v>
      </c>
      <c r="N125" s="188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154</v>
      </c>
      <c r="AT125" s="191" t="s">
        <v>149</v>
      </c>
      <c r="AU125" s="191" t="s">
        <v>80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154</v>
      </c>
      <c r="BM125" s="191" t="s">
        <v>203</v>
      </c>
    </row>
    <row r="126" spans="1:65" s="2" customFormat="1" ht="48.75">
      <c r="A126" s="36"/>
      <c r="B126" s="37"/>
      <c r="C126" s="38"/>
      <c r="D126" s="193" t="s">
        <v>156</v>
      </c>
      <c r="E126" s="38"/>
      <c r="F126" s="194" t="s">
        <v>204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80</v>
      </c>
    </row>
    <row r="127" spans="1:65" s="14" customFormat="1" ht="11.25">
      <c r="B127" s="208"/>
      <c r="C127" s="209"/>
      <c r="D127" s="193" t="s">
        <v>158</v>
      </c>
      <c r="E127" s="210" t="s">
        <v>19</v>
      </c>
      <c r="F127" s="211" t="s">
        <v>205</v>
      </c>
      <c r="G127" s="209"/>
      <c r="H127" s="212">
        <v>8.4740000000000002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158</v>
      </c>
      <c r="AU127" s="218" t="s">
        <v>80</v>
      </c>
      <c r="AV127" s="14" t="s">
        <v>80</v>
      </c>
      <c r="AW127" s="14" t="s">
        <v>33</v>
      </c>
      <c r="AX127" s="14" t="s">
        <v>71</v>
      </c>
      <c r="AY127" s="218" t="s">
        <v>146</v>
      </c>
    </row>
    <row r="128" spans="1:65" s="15" customFormat="1" ht="11.25">
      <c r="B128" s="219"/>
      <c r="C128" s="220"/>
      <c r="D128" s="193" t="s">
        <v>158</v>
      </c>
      <c r="E128" s="221" t="s">
        <v>19</v>
      </c>
      <c r="F128" s="222" t="s">
        <v>161</v>
      </c>
      <c r="G128" s="220"/>
      <c r="H128" s="223">
        <v>8.4740000000000002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158</v>
      </c>
      <c r="AU128" s="229" t="s">
        <v>80</v>
      </c>
      <c r="AV128" s="15" t="s">
        <v>154</v>
      </c>
      <c r="AW128" s="15" t="s">
        <v>33</v>
      </c>
      <c r="AX128" s="15" t="s">
        <v>78</v>
      </c>
      <c r="AY128" s="229" t="s">
        <v>146</v>
      </c>
    </row>
    <row r="129" spans="1:65" s="2" customFormat="1" ht="16.5" customHeight="1">
      <c r="A129" s="36"/>
      <c r="B129" s="37"/>
      <c r="C129" s="180" t="s">
        <v>206</v>
      </c>
      <c r="D129" s="180" t="s">
        <v>149</v>
      </c>
      <c r="E129" s="181" t="s">
        <v>207</v>
      </c>
      <c r="F129" s="182" t="s">
        <v>208</v>
      </c>
      <c r="G129" s="183" t="s">
        <v>209</v>
      </c>
      <c r="H129" s="184">
        <v>67</v>
      </c>
      <c r="I129" s="185"/>
      <c r="J129" s="186">
        <f>ROUND(I129*H129,2)</f>
        <v>0</v>
      </c>
      <c r="K129" s="182" t="s">
        <v>153</v>
      </c>
      <c r="L129" s="41"/>
      <c r="M129" s="187" t="s">
        <v>19</v>
      </c>
      <c r="N129" s="188" t="s">
        <v>42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80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78</v>
      </c>
      <c r="BK129" s="192">
        <f>ROUND(I129*H129,2)</f>
        <v>0</v>
      </c>
      <c r="BL129" s="19" t="s">
        <v>154</v>
      </c>
      <c r="BM129" s="191" t="s">
        <v>210</v>
      </c>
    </row>
    <row r="130" spans="1:65" s="2" customFormat="1" ht="29.25">
      <c r="A130" s="36"/>
      <c r="B130" s="37"/>
      <c r="C130" s="38"/>
      <c r="D130" s="193" t="s">
        <v>156</v>
      </c>
      <c r="E130" s="38"/>
      <c r="F130" s="194" t="s">
        <v>211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80</v>
      </c>
    </row>
    <row r="131" spans="1:65" s="13" customFormat="1" ht="22.5">
      <c r="B131" s="198"/>
      <c r="C131" s="199"/>
      <c r="D131" s="193" t="s">
        <v>158</v>
      </c>
      <c r="E131" s="200" t="s">
        <v>19</v>
      </c>
      <c r="F131" s="201" t="s">
        <v>212</v>
      </c>
      <c r="G131" s="199"/>
      <c r="H131" s="200" t="s">
        <v>19</v>
      </c>
      <c r="I131" s="202"/>
      <c r="J131" s="199"/>
      <c r="K131" s="199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158</v>
      </c>
      <c r="AU131" s="207" t="s">
        <v>80</v>
      </c>
      <c r="AV131" s="13" t="s">
        <v>78</v>
      </c>
      <c r="AW131" s="13" t="s">
        <v>33</v>
      </c>
      <c r="AX131" s="13" t="s">
        <v>71</v>
      </c>
      <c r="AY131" s="207" t="s">
        <v>146</v>
      </c>
    </row>
    <row r="132" spans="1:65" s="14" customFormat="1" ht="11.25">
      <c r="B132" s="208"/>
      <c r="C132" s="209"/>
      <c r="D132" s="193" t="s">
        <v>158</v>
      </c>
      <c r="E132" s="210" t="s">
        <v>19</v>
      </c>
      <c r="F132" s="211" t="s">
        <v>213</v>
      </c>
      <c r="G132" s="209"/>
      <c r="H132" s="212">
        <v>67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158</v>
      </c>
      <c r="AU132" s="218" t="s">
        <v>80</v>
      </c>
      <c r="AV132" s="14" t="s">
        <v>80</v>
      </c>
      <c r="AW132" s="14" t="s">
        <v>33</v>
      </c>
      <c r="AX132" s="14" t="s">
        <v>71</v>
      </c>
      <c r="AY132" s="218" t="s">
        <v>146</v>
      </c>
    </row>
    <row r="133" spans="1:65" s="15" customFormat="1" ht="11.25">
      <c r="B133" s="219"/>
      <c r="C133" s="220"/>
      <c r="D133" s="193" t="s">
        <v>158</v>
      </c>
      <c r="E133" s="221" t="s">
        <v>19</v>
      </c>
      <c r="F133" s="222" t="s">
        <v>161</v>
      </c>
      <c r="G133" s="220"/>
      <c r="H133" s="223">
        <v>67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158</v>
      </c>
      <c r="AU133" s="229" t="s">
        <v>80</v>
      </c>
      <c r="AV133" s="15" t="s">
        <v>154</v>
      </c>
      <c r="AW133" s="15" t="s">
        <v>33</v>
      </c>
      <c r="AX133" s="15" t="s">
        <v>78</v>
      </c>
      <c r="AY133" s="229" t="s">
        <v>146</v>
      </c>
    </row>
    <row r="134" spans="1:65" s="2" customFormat="1" ht="16.5" customHeight="1">
      <c r="A134" s="36"/>
      <c r="B134" s="37"/>
      <c r="C134" s="180" t="s">
        <v>214</v>
      </c>
      <c r="D134" s="180" t="s">
        <v>149</v>
      </c>
      <c r="E134" s="181" t="s">
        <v>215</v>
      </c>
      <c r="F134" s="182" t="s">
        <v>216</v>
      </c>
      <c r="G134" s="183" t="s">
        <v>209</v>
      </c>
      <c r="H134" s="184">
        <v>8</v>
      </c>
      <c r="I134" s="185"/>
      <c r="J134" s="186">
        <f>ROUND(I134*H134,2)</f>
        <v>0</v>
      </c>
      <c r="K134" s="182" t="s">
        <v>153</v>
      </c>
      <c r="L134" s="41"/>
      <c r="M134" s="187" t="s">
        <v>19</v>
      </c>
      <c r="N134" s="188" t="s">
        <v>42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154</v>
      </c>
      <c r="AT134" s="191" t="s">
        <v>149</v>
      </c>
      <c r="AU134" s="191" t="s">
        <v>80</v>
      </c>
      <c r="AY134" s="19" t="s">
        <v>146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78</v>
      </c>
      <c r="BK134" s="192">
        <f>ROUND(I134*H134,2)</f>
        <v>0</v>
      </c>
      <c r="BL134" s="19" t="s">
        <v>154</v>
      </c>
      <c r="BM134" s="191" t="s">
        <v>217</v>
      </c>
    </row>
    <row r="135" spans="1:65" s="2" customFormat="1" ht="29.25">
      <c r="A135" s="36"/>
      <c r="B135" s="37"/>
      <c r="C135" s="38"/>
      <c r="D135" s="193" t="s">
        <v>156</v>
      </c>
      <c r="E135" s="38"/>
      <c r="F135" s="194" t="s">
        <v>218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156</v>
      </c>
      <c r="AU135" s="19" t="s">
        <v>80</v>
      </c>
    </row>
    <row r="136" spans="1:65" s="13" customFormat="1" ht="11.25">
      <c r="B136" s="198"/>
      <c r="C136" s="199"/>
      <c r="D136" s="193" t="s">
        <v>158</v>
      </c>
      <c r="E136" s="200" t="s">
        <v>19</v>
      </c>
      <c r="F136" s="201" t="s">
        <v>219</v>
      </c>
      <c r="G136" s="199"/>
      <c r="H136" s="200" t="s">
        <v>19</v>
      </c>
      <c r="I136" s="202"/>
      <c r="J136" s="199"/>
      <c r="K136" s="199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158</v>
      </c>
      <c r="AU136" s="207" t="s">
        <v>80</v>
      </c>
      <c r="AV136" s="13" t="s">
        <v>78</v>
      </c>
      <c r="AW136" s="13" t="s">
        <v>33</v>
      </c>
      <c r="AX136" s="13" t="s">
        <v>71</v>
      </c>
      <c r="AY136" s="207" t="s">
        <v>146</v>
      </c>
    </row>
    <row r="137" spans="1:65" s="14" customFormat="1" ht="11.25">
      <c r="B137" s="208"/>
      <c r="C137" s="209"/>
      <c r="D137" s="193" t="s">
        <v>158</v>
      </c>
      <c r="E137" s="210" t="s">
        <v>19</v>
      </c>
      <c r="F137" s="211" t="s">
        <v>220</v>
      </c>
      <c r="G137" s="209"/>
      <c r="H137" s="212">
        <v>8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158</v>
      </c>
      <c r="AU137" s="218" t="s">
        <v>80</v>
      </c>
      <c r="AV137" s="14" t="s">
        <v>80</v>
      </c>
      <c r="AW137" s="14" t="s">
        <v>33</v>
      </c>
      <c r="AX137" s="14" t="s">
        <v>71</v>
      </c>
      <c r="AY137" s="218" t="s">
        <v>146</v>
      </c>
    </row>
    <row r="138" spans="1:65" s="15" customFormat="1" ht="11.25">
      <c r="B138" s="219"/>
      <c r="C138" s="220"/>
      <c r="D138" s="193" t="s">
        <v>158</v>
      </c>
      <c r="E138" s="221" t="s">
        <v>19</v>
      </c>
      <c r="F138" s="222" t="s">
        <v>161</v>
      </c>
      <c r="G138" s="220"/>
      <c r="H138" s="223">
        <v>8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158</v>
      </c>
      <c r="AU138" s="229" t="s">
        <v>80</v>
      </c>
      <c r="AV138" s="15" t="s">
        <v>154</v>
      </c>
      <c r="AW138" s="15" t="s">
        <v>33</v>
      </c>
      <c r="AX138" s="15" t="s">
        <v>78</v>
      </c>
      <c r="AY138" s="229" t="s">
        <v>146</v>
      </c>
    </row>
    <row r="139" spans="1:65" s="2" customFormat="1" ht="24.2" customHeight="1">
      <c r="A139" s="36"/>
      <c r="B139" s="37"/>
      <c r="C139" s="180" t="s">
        <v>221</v>
      </c>
      <c r="D139" s="180" t="s">
        <v>149</v>
      </c>
      <c r="E139" s="181" t="s">
        <v>222</v>
      </c>
      <c r="F139" s="182" t="s">
        <v>223</v>
      </c>
      <c r="G139" s="183" t="s">
        <v>224</v>
      </c>
      <c r="H139" s="184">
        <v>1.7000000000000001E-2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154</v>
      </c>
      <c r="AT139" s="191" t="s">
        <v>149</v>
      </c>
      <c r="AU139" s="191" t="s">
        <v>80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154</v>
      </c>
      <c r="BM139" s="191" t="s">
        <v>225</v>
      </c>
    </row>
    <row r="140" spans="1:65" s="2" customFormat="1" ht="48.75">
      <c r="A140" s="36"/>
      <c r="B140" s="37"/>
      <c r="C140" s="38"/>
      <c r="D140" s="193" t="s">
        <v>156</v>
      </c>
      <c r="E140" s="38"/>
      <c r="F140" s="194" t="s">
        <v>226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80</v>
      </c>
    </row>
    <row r="141" spans="1:65" s="13" customFormat="1" ht="11.25">
      <c r="B141" s="198"/>
      <c r="C141" s="199"/>
      <c r="D141" s="193" t="s">
        <v>158</v>
      </c>
      <c r="E141" s="200" t="s">
        <v>19</v>
      </c>
      <c r="F141" s="201" t="s">
        <v>227</v>
      </c>
      <c r="G141" s="199"/>
      <c r="H141" s="200" t="s">
        <v>19</v>
      </c>
      <c r="I141" s="202"/>
      <c r="J141" s="199"/>
      <c r="K141" s="199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158</v>
      </c>
      <c r="AU141" s="207" t="s">
        <v>80</v>
      </c>
      <c r="AV141" s="13" t="s">
        <v>78</v>
      </c>
      <c r="AW141" s="13" t="s">
        <v>33</v>
      </c>
      <c r="AX141" s="13" t="s">
        <v>71</v>
      </c>
      <c r="AY141" s="207" t="s">
        <v>146</v>
      </c>
    </row>
    <row r="142" spans="1:65" s="14" customFormat="1" ht="11.25">
      <c r="B142" s="208"/>
      <c r="C142" s="209"/>
      <c r="D142" s="193" t="s">
        <v>158</v>
      </c>
      <c r="E142" s="210" t="s">
        <v>19</v>
      </c>
      <c r="F142" s="211" t="s">
        <v>228</v>
      </c>
      <c r="G142" s="209"/>
      <c r="H142" s="212">
        <v>1.7000000000000001E-2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158</v>
      </c>
      <c r="AU142" s="218" t="s">
        <v>80</v>
      </c>
      <c r="AV142" s="14" t="s">
        <v>80</v>
      </c>
      <c r="AW142" s="14" t="s">
        <v>33</v>
      </c>
      <c r="AX142" s="14" t="s">
        <v>71</v>
      </c>
      <c r="AY142" s="218" t="s">
        <v>146</v>
      </c>
    </row>
    <row r="143" spans="1:65" s="15" customFormat="1" ht="11.25">
      <c r="B143" s="219"/>
      <c r="C143" s="220"/>
      <c r="D143" s="193" t="s">
        <v>158</v>
      </c>
      <c r="E143" s="221" t="s">
        <v>19</v>
      </c>
      <c r="F143" s="222" t="s">
        <v>161</v>
      </c>
      <c r="G143" s="220"/>
      <c r="H143" s="223">
        <v>1.7000000000000001E-2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158</v>
      </c>
      <c r="AU143" s="229" t="s">
        <v>80</v>
      </c>
      <c r="AV143" s="15" t="s">
        <v>154</v>
      </c>
      <c r="AW143" s="15" t="s">
        <v>33</v>
      </c>
      <c r="AX143" s="15" t="s">
        <v>78</v>
      </c>
      <c r="AY143" s="229" t="s">
        <v>146</v>
      </c>
    </row>
    <row r="144" spans="1:65" s="2" customFormat="1" ht="24.2" customHeight="1">
      <c r="A144" s="36"/>
      <c r="B144" s="37"/>
      <c r="C144" s="180" t="s">
        <v>229</v>
      </c>
      <c r="D144" s="180" t="s">
        <v>149</v>
      </c>
      <c r="E144" s="181" t="s">
        <v>230</v>
      </c>
      <c r="F144" s="182" t="s">
        <v>231</v>
      </c>
      <c r="G144" s="183" t="s">
        <v>224</v>
      </c>
      <c r="H144" s="184">
        <v>4.2000000000000003E-2</v>
      </c>
      <c r="I144" s="185"/>
      <c r="J144" s="186">
        <f>ROUND(I144*H144,2)</f>
        <v>0</v>
      </c>
      <c r="K144" s="182" t="s">
        <v>153</v>
      </c>
      <c r="L144" s="41"/>
      <c r="M144" s="187" t="s">
        <v>19</v>
      </c>
      <c r="N144" s="188" t="s">
        <v>42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154</v>
      </c>
      <c r="AT144" s="191" t="s">
        <v>149</v>
      </c>
      <c r="AU144" s="191" t="s">
        <v>80</v>
      </c>
      <c r="AY144" s="19" t="s">
        <v>146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78</v>
      </c>
      <c r="BK144" s="192">
        <f>ROUND(I144*H144,2)</f>
        <v>0</v>
      </c>
      <c r="BL144" s="19" t="s">
        <v>154</v>
      </c>
      <c r="BM144" s="191" t="s">
        <v>232</v>
      </c>
    </row>
    <row r="145" spans="1:65" s="2" customFormat="1" ht="48.75">
      <c r="A145" s="36"/>
      <c r="B145" s="37"/>
      <c r="C145" s="38"/>
      <c r="D145" s="193" t="s">
        <v>156</v>
      </c>
      <c r="E145" s="38"/>
      <c r="F145" s="194" t="s">
        <v>233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156</v>
      </c>
      <c r="AU145" s="19" t="s">
        <v>80</v>
      </c>
    </row>
    <row r="146" spans="1:65" s="13" customFormat="1" ht="11.25">
      <c r="B146" s="198"/>
      <c r="C146" s="199"/>
      <c r="D146" s="193" t="s">
        <v>158</v>
      </c>
      <c r="E146" s="200" t="s">
        <v>19</v>
      </c>
      <c r="F146" s="201" t="s">
        <v>234</v>
      </c>
      <c r="G146" s="199"/>
      <c r="H146" s="200" t="s">
        <v>19</v>
      </c>
      <c r="I146" s="202"/>
      <c r="J146" s="199"/>
      <c r="K146" s="199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158</v>
      </c>
      <c r="AU146" s="207" t="s">
        <v>80</v>
      </c>
      <c r="AV146" s="13" t="s">
        <v>78</v>
      </c>
      <c r="AW146" s="13" t="s">
        <v>33</v>
      </c>
      <c r="AX146" s="13" t="s">
        <v>71</v>
      </c>
      <c r="AY146" s="207" t="s">
        <v>146</v>
      </c>
    </row>
    <row r="147" spans="1:65" s="14" customFormat="1" ht="11.25">
      <c r="B147" s="208"/>
      <c r="C147" s="209"/>
      <c r="D147" s="193" t="s">
        <v>158</v>
      </c>
      <c r="E147" s="210" t="s">
        <v>19</v>
      </c>
      <c r="F147" s="211" t="s">
        <v>235</v>
      </c>
      <c r="G147" s="209"/>
      <c r="H147" s="212">
        <v>4.2000000000000003E-2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158</v>
      </c>
      <c r="AU147" s="218" t="s">
        <v>80</v>
      </c>
      <c r="AV147" s="14" t="s">
        <v>80</v>
      </c>
      <c r="AW147" s="14" t="s">
        <v>33</v>
      </c>
      <c r="AX147" s="14" t="s">
        <v>71</v>
      </c>
      <c r="AY147" s="218" t="s">
        <v>146</v>
      </c>
    </row>
    <row r="148" spans="1:65" s="15" customFormat="1" ht="11.25">
      <c r="B148" s="219"/>
      <c r="C148" s="220"/>
      <c r="D148" s="193" t="s">
        <v>158</v>
      </c>
      <c r="E148" s="221" t="s">
        <v>19</v>
      </c>
      <c r="F148" s="222" t="s">
        <v>161</v>
      </c>
      <c r="G148" s="220"/>
      <c r="H148" s="223">
        <v>4.2000000000000003E-2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158</v>
      </c>
      <c r="AU148" s="229" t="s">
        <v>80</v>
      </c>
      <c r="AV148" s="15" t="s">
        <v>154</v>
      </c>
      <c r="AW148" s="15" t="s">
        <v>33</v>
      </c>
      <c r="AX148" s="15" t="s">
        <v>78</v>
      </c>
      <c r="AY148" s="229" t="s">
        <v>146</v>
      </c>
    </row>
    <row r="149" spans="1:65" s="2" customFormat="1" ht="24.2" customHeight="1">
      <c r="A149" s="36"/>
      <c r="B149" s="37"/>
      <c r="C149" s="180" t="s">
        <v>236</v>
      </c>
      <c r="D149" s="180" t="s">
        <v>149</v>
      </c>
      <c r="E149" s="181" t="s">
        <v>237</v>
      </c>
      <c r="F149" s="182" t="s">
        <v>238</v>
      </c>
      <c r="G149" s="183" t="s">
        <v>224</v>
      </c>
      <c r="H149" s="184">
        <v>5.8999999999999997E-2</v>
      </c>
      <c r="I149" s="185"/>
      <c r="J149" s="186">
        <f>ROUND(I149*H149,2)</f>
        <v>0</v>
      </c>
      <c r="K149" s="182" t="s">
        <v>153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154</v>
      </c>
      <c r="AT149" s="191" t="s">
        <v>149</v>
      </c>
      <c r="AU149" s="191" t="s">
        <v>80</v>
      </c>
      <c r="AY149" s="19" t="s">
        <v>146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154</v>
      </c>
      <c r="BM149" s="191" t="s">
        <v>239</v>
      </c>
    </row>
    <row r="150" spans="1:65" s="2" customFormat="1" ht="58.5">
      <c r="A150" s="36"/>
      <c r="B150" s="37"/>
      <c r="C150" s="38"/>
      <c r="D150" s="193" t="s">
        <v>156</v>
      </c>
      <c r="E150" s="38"/>
      <c r="F150" s="194" t="s">
        <v>240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156</v>
      </c>
      <c r="AU150" s="19" t="s">
        <v>80</v>
      </c>
    </row>
    <row r="151" spans="1:65" s="13" customFormat="1" ht="11.25">
      <c r="B151" s="198"/>
      <c r="C151" s="199"/>
      <c r="D151" s="193" t="s">
        <v>158</v>
      </c>
      <c r="E151" s="200" t="s">
        <v>19</v>
      </c>
      <c r="F151" s="201" t="s">
        <v>241</v>
      </c>
      <c r="G151" s="199"/>
      <c r="H151" s="200" t="s">
        <v>19</v>
      </c>
      <c r="I151" s="202"/>
      <c r="J151" s="199"/>
      <c r="K151" s="199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158</v>
      </c>
      <c r="AU151" s="207" t="s">
        <v>80</v>
      </c>
      <c r="AV151" s="13" t="s">
        <v>78</v>
      </c>
      <c r="AW151" s="13" t="s">
        <v>33</v>
      </c>
      <c r="AX151" s="13" t="s">
        <v>71</v>
      </c>
      <c r="AY151" s="207" t="s">
        <v>146</v>
      </c>
    </row>
    <row r="152" spans="1:65" s="14" customFormat="1" ht="11.25">
      <c r="B152" s="208"/>
      <c r="C152" s="209"/>
      <c r="D152" s="193" t="s">
        <v>158</v>
      </c>
      <c r="E152" s="210" t="s">
        <v>19</v>
      </c>
      <c r="F152" s="211" t="s">
        <v>242</v>
      </c>
      <c r="G152" s="209"/>
      <c r="H152" s="212">
        <v>5.8999999999999997E-2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158</v>
      </c>
      <c r="AU152" s="218" t="s">
        <v>80</v>
      </c>
      <c r="AV152" s="14" t="s">
        <v>80</v>
      </c>
      <c r="AW152" s="14" t="s">
        <v>33</v>
      </c>
      <c r="AX152" s="14" t="s">
        <v>71</v>
      </c>
      <c r="AY152" s="218" t="s">
        <v>146</v>
      </c>
    </row>
    <row r="153" spans="1:65" s="15" customFormat="1" ht="11.25">
      <c r="B153" s="219"/>
      <c r="C153" s="220"/>
      <c r="D153" s="193" t="s">
        <v>158</v>
      </c>
      <c r="E153" s="221" t="s">
        <v>19</v>
      </c>
      <c r="F153" s="222" t="s">
        <v>161</v>
      </c>
      <c r="G153" s="220"/>
      <c r="H153" s="223">
        <v>5.8999999999999997E-2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158</v>
      </c>
      <c r="AU153" s="229" t="s">
        <v>80</v>
      </c>
      <c r="AV153" s="15" t="s">
        <v>154</v>
      </c>
      <c r="AW153" s="15" t="s">
        <v>33</v>
      </c>
      <c r="AX153" s="15" t="s">
        <v>78</v>
      </c>
      <c r="AY153" s="229" t="s">
        <v>146</v>
      </c>
    </row>
    <row r="154" spans="1:65" s="2" customFormat="1" ht="24.2" customHeight="1">
      <c r="A154" s="36"/>
      <c r="B154" s="37"/>
      <c r="C154" s="180" t="s">
        <v>243</v>
      </c>
      <c r="D154" s="180" t="s">
        <v>149</v>
      </c>
      <c r="E154" s="181" t="s">
        <v>244</v>
      </c>
      <c r="F154" s="182" t="s">
        <v>245</v>
      </c>
      <c r="G154" s="183" t="s">
        <v>224</v>
      </c>
      <c r="H154" s="184">
        <v>5.0000000000000001E-3</v>
      </c>
      <c r="I154" s="185"/>
      <c r="J154" s="186">
        <f>ROUND(I154*H154,2)</f>
        <v>0</v>
      </c>
      <c r="K154" s="182" t="s">
        <v>153</v>
      </c>
      <c r="L154" s="41"/>
      <c r="M154" s="187" t="s">
        <v>19</v>
      </c>
      <c r="N154" s="188" t="s">
        <v>42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154</v>
      </c>
      <c r="AT154" s="191" t="s">
        <v>149</v>
      </c>
      <c r="AU154" s="191" t="s">
        <v>80</v>
      </c>
      <c r="AY154" s="19" t="s">
        <v>146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78</v>
      </c>
      <c r="BK154" s="192">
        <f>ROUND(I154*H154,2)</f>
        <v>0</v>
      </c>
      <c r="BL154" s="19" t="s">
        <v>154</v>
      </c>
      <c r="BM154" s="191" t="s">
        <v>246</v>
      </c>
    </row>
    <row r="155" spans="1:65" s="2" customFormat="1" ht="58.5">
      <c r="A155" s="36"/>
      <c r="B155" s="37"/>
      <c r="C155" s="38"/>
      <c r="D155" s="193" t="s">
        <v>156</v>
      </c>
      <c r="E155" s="38"/>
      <c r="F155" s="194" t="s">
        <v>247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156</v>
      </c>
      <c r="AU155" s="19" t="s">
        <v>80</v>
      </c>
    </row>
    <row r="156" spans="1:65" s="14" customFormat="1" ht="11.25">
      <c r="B156" s="208"/>
      <c r="C156" s="209"/>
      <c r="D156" s="193" t="s">
        <v>158</v>
      </c>
      <c r="E156" s="210" t="s">
        <v>19</v>
      </c>
      <c r="F156" s="211" t="s">
        <v>248</v>
      </c>
      <c r="G156" s="209"/>
      <c r="H156" s="212">
        <v>5.0000000000000001E-3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158</v>
      </c>
      <c r="AU156" s="218" t="s">
        <v>80</v>
      </c>
      <c r="AV156" s="14" t="s">
        <v>80</v>
      </c>
      <c r="AW156" s="14" t="s">
        <v>33</v>
      </c>
      <c r="AX156" s="14" t="s">
        <v>71</v>
      </c>
      <c r="AY156" s="218" t="s">
        <v>146</v>
      </c>
    </row>
    <row r="157" spans="1:65" s="15" customFormat="1" ht="11.25">
      <c r="B157" s="219"/>
      <c r="C157" s="220"/>
      <c r="D157" s="193" t="s">
        <v>158</v>
      </c>
      <c r="E157" s="221" t="s">
        <v>19</v>
      </c>
      <c r="F157" s="222" t="s">
        <v>161</v>
      </c>
      <c r="G157" s="220"/>
      <c r="H157" s="223">
        <v>5.0000000000000001E-3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158</v>
      </c>
      <c r="AU157" s="229" t="s">
        <v>80</v>
      </c>
      <c r="AV157" s="15" t="s">
        <v>154</v>
      </c>
      <c r="AW157" s="15" t="s">
        <v>33</v>
      </c>
      <c r="AX157" s="15" t="s">
        <v>78</v>
      </c>
      <c r="AY157" s="229" t="s">
        <v>146</v>
      </c>
    </row>
    <row r="158" spans="1:65" s="2" customFormat="1" ht="24.2" customHeight="1">
      <c r="A158" s="36"/>
      <c r="B158" s="37"/>
      <c r="C158" s="180" t="s">
        <v>8</v>
      </c>
      <c r="D158" s="180" t="s">
        <v>149</v>
      </c>
      <c r="E158" s="181" t="s">
        <v>249</v>
      </c>
      <c r="F158" s="182" t="s">
        <v>250</v>
      </c>
      <c r="G158" s="183" t="s">
        <v>251</v>
      </c>
      <c r="H158" s="184">
        <v>30</v>
      </c>
      <c r="I158" s="185"/>
      <c r="J158" s="186">
        <f>ROUND(I158*H158,2)</f>
        <v>0</v>
      </c>
      <c r="K158" s="182" t="s">
        <v>153</v>
      </c>
      <c r="L158" s="41"/>
      <c r="M158" s="187" t="s">
        <v>19</v>
      </c>
      <c r="N158" s="188" t="s">
        <v>42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154</v>
      </c>
      <c r="AT158" s="191" t="s">
        <v>149</v>
      </c>
      <c r="AU158" s="191" t="s">
        <v>80</v>
      </c>
      <c r="AY158" s="19" t="s">
        <v>146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78</v>
      </c>
      <c r="BK158" s="192">
        <f>ROUND(I158*H158,2)</f>
        <v>0</v>
      </c>
      <c r="BL158" s="19" t="s">
        <v>154</v>
      </c>
      <c r="BM158" s="191" t="s">
        <v>252</v>
      </c>
    </row>
    <row r="159" spans="1:65" s="2" customFormat="1" ht="68.25">
      <c r="A159" s="36"/>
      <c r="B159" s="37"/>
      <c r="C159" s="38"/>
      <c r="D159" s="193" t="s">
        <v>156</v>
      </c>
      <c r="E159" s="38"/>
      <c r="F159" s="194" t="s">
        <v>253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156</v>
      </c>
      <c r="AU159" s="19" t="s">
        <v>80</v>
      </c>
    </row>
    <row r="160" spans="1:65" s="13" customFormat="1" ht="11.25">
      <c r="B160" s="198"/>
      <c r="C160" s="199"/>
      <c r="D160" s="193" t="s">
        <v>158</v>
      </c>
      <c r="E160" s="200" t="s">
        <v>19</v>
      </c>
      <c r="F160" s="201" t="s">
        <v>254</v>
      </c>
      <c r="G160" s="199"/>
      <c r="H160" s="200" t="s">
        <v>19</v>
      </c>
      <c r="I160" s="202"/>
      <c r="J160" s="199"/>
      <c r="K160" s="199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158</v>
      </c>
      <c r="AU160" s="207" t="s">
        <v>80</v>
      </c>
      <c r="AV160" s="13" t="s">
        <v>78</v>
      </c>
      <c r="AW160" s="13" t="s">
        <v>33</v>
      </c>
      <c r="AX160" s="13" t="s">
        <v>71</v>
      </c>
      <c r="AY160" s="207" t="s">
        <v>146</v>
      </c>
    </row>
    <row r="161" spans="1:65" s="14" customFormat="1" ht="11.25">
      <c r="B161" s="208"/>
      <c r="C161" s="209"/>
      <c r="D161" s="193" t="s">
        <v>158</v>
      </c>
      <c r="E161" s="210" t="s">
        <v>19</v>
      </c>
      <c r="F161" s="211" t="s">
        <v>255</v>
      </c>
      <c r="G161" s="209"/>
      <c r="H161" s="212">
        <v>30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158</v>
      </c>
      <c r="AU161" s="218" t="s">
        <v>80</v>
      </c>
      <c r="AV161" s="14" t="s">
        <v>80</v>
      </c>
      <c r="AW161" s="14" t="s">
        <v>33</v>
      </c>
      <c r="AX161" s="14" t="s">
        <v>71</v>
      </c>
      <c r="AY161" s="218" t="s">
        <v>146</v>
      </c>
    </row>
    <row r="162" spans="1:65" s="15" customFormat="1" ht="11.25">
      <c r="B162" s="219"/>
      <c r="C162" s="220"/>
      <c r="D162" s="193" t="s">
        <v>158</v>
      </c>
      <c r="E162" s="221" t="s">
        <v>19</v>
      </c>
      <c r="F162" s="222" t="s">
        <v>161</v>
      </c>
      <c r="G162" s="220"/>
      <c r="H162" s="223">
        <v>30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158</v>
      </c>
      <c r="AU162" s="229" t="s">
        <v>80</v>
      </c>
      <c r="AV162" s="15" t="s">
        <v>154</v>
      </c>
      <c r="AW162" s="15" t="s">
        <v>33</v>
      </c>
      <c r="AX162" s="15" t="s">
        <v>78</v>
      </c>
      <c r="AY162" s="229" t="s">
        <v>146</v>
      </c>
    </row>
    <row r="163" spans="1:65" s="2" customFormat="1" ht="24.2" customHeight="1">
      <c r="A163" s="36"/>
      <c r="B163" s="37"/>
      <c r="C163" s="180" t="s">
        <v>256</v>
      </c>
      <c r="D163" s="180" t="s">
        <v>149</v>
      </c>
      <c r="E163" s="181" t="s">
        <v>257</v>
      </c>
      <c r="F163" s="182" t="s">
        <v>258</v>
      </c>
      <c r="G163" s="183" t="s">
        <v>209</v>
      </c>
      <c r="H163" s="184">
        <v>28</v>
      </c>
      <c r="I163" s="185"/>
      <c r="J163" s="186">
        <f>ROUND(I163*H163,2)</f>
        <v>0</v>
      </c>
      <c r="K163" s="182" t="s">
        <v>153</v>
      </c>
      <c r="L163" s="41"/>
      <c r="M163" s="187" t="s">
        <v>19</v>
      </c>
      <c r="N163" s="188" t="s">
        <v>42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80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78</v>
      </c>
      <c r="BK163" s="192">
        <f>ROUND(I163*H163,2)</f>
        <v>0</v>
      </c>
      <c r="BL163" s="19" t="s">
        <v>154</v>
      </c>
      <c r="BM163" s="191" t="s">
        <v>259</v>
      </c>
    </row>
    <row r="164" spans="1:65" s="2" customFormat="1" ht="29.25">
      <c r="A164" s="36"/>
      <c r="B164" s="37"/>
      <c r="C164" s="38"/>
      <c r="D164" s="193" t="s">
        <v>156</v>
      </c>
      <c r="E164" s="38"/>
      <c r="F164" s="194" t="s">
        <v>260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80</v>
      </c>
    </row>
    <row r="165" spans="1:65" s="13" customFormat="1" ht="22.5">
      <c r="B165" s="198"/>
      <c r="C165" s="199"/>
      <c r="D165" s="193" t="s">
        <v>158</v>
      </c>
      <c r="E165" s="200" t="s">
        <v>19</v>
      </c>
      <c r="F165" s="201" t="s">
        <v>261</v>
      </c>
      <c r="G165" s="199"/>
      <c r="H165" s="200" t="s">
        <v>19</v>
      </c>
      <c r="I165" s="202"/>
      <c r="J165" s="199"/>
      <c r="K165" s="199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158</v>
      </c>
      <c r="AU165" s="207" t="s">
        <v>80</v>
      </c>
      <c r="AV165" s="13" t="s">
        <v>78</v>
      </c>
      <c r="AW165" s="13" t="s">
        <v>33</v>
      </c>
      <c r="AX165" s="13" t="s">
        <v>71</v>
      </c>
      <c r="AY165" s="207" t="s">
        <v>146</v>
      </c>
    </row>
    <row r="166" spans="1:65" s="14" customFormat="1" ht="11.25">
      <c r="B166" s="208"/>
      <c r="C166" s="209"/>
      <c r="D166" s="193" t="s">
        <v>158</v>
      </c>
      <c r="E166" s="210" t="s">
        <v>19</v>
      </c>
      <c r="F166" s="211" t="s">
        <v>262</v>
      </c>
      <c r="G166" s="209"/>
      <c r="H166" s="212">
        <v>12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158</v>
      </c>
      <c r="AU166" s="218" t="s">
        <v>80</v>
      </c>
      <c r="AV166" s="14" t="s">
        <v>80</v>
      </c>
      <c r="AW166" s="14" t="s">
        <v>33</v>
      </c>
      <c r="AX166" s="14" t="s">
        <v>71</v>
      </c>
      <c r="AY166" s="218" t="s">
        <v>146</v>
      </c>
    </row>
    <row r="167" spans="1:65" s="13" customFormat="1" ht="11.25">
      <c r="B167" s="198"/>
      <c r="C167" s="199"/>
      <c r="D167" s="193" t="s">
        <v>158</v>
      </c>
      <c r="E167" s="200" t="s">
        <v>19</v>
      </c>
      <c r="F167" s="201" t="s">
        <v>263</v>
      </c>
      <c r="G167" s="199"/>
      <c r="H167" s="200" t="s">
        <v>19</v>
      </c>
      <c r="I167" s="202"/>
      <c r="J167" s="199"/>
      <c r="K167" s="199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158</v>
      </c>
      <c r="AU167" s="207" t="s">
        <v>80</v>
      </c>
      <c r="AV167" s="13" t="s">
        <v>78</v>
      </c>
      <c r="AW167" s="13" t="s">
        <v>33</v>
      </c>
      <c r="AX167" s="13" t="s">
        <v>71</v>
      </c>
      <c r="AY167" s="207" t="s">
        <v>146</v>
      </c>
    </row>
    <row r="168" spans="1:65" s="14" customFormat="1" ht="11.25">
      <c r="B168" s="208"/>
      <c r="C168" s="209"/>
      <c r="D168" s="193" t="s">
        <v>158</v>
      </c>
      <c r="E168" s="210" t="s">
        <v>19</v>
      </c>
      <c r="F168" s="211" t="s">
        <v>174</v>
      </c>
      <c r="G168" s="209"/>
      <c r="H168" s="212">
        <v>8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158</v>
      </c>
      <c r="AU168" s="218" t="s">
        <v>80</v>
      </c>
      <c r="AV168" s="14" t="s">
        <v>80</v>
      </c>
      <c r="AW168" s="14" t="s">
        <v>33</v>
      </c>
      <c r="AX168" s="14" t="s">
        <v>71</v>
      </c>
      <c r="AY168" s="218" t="s">
        <v>146</v>
      </c>
    </row>
    <row r="169" spans="1:65" s="13" customFormat="1" ht="22.5">
      <c r="B169" s="198"/>
      <c r="C169" s="199"/>
      <c r="D169" s="193" t="s">
        <v>158</v>
      </c>
      <c r="E169" s="200" t="s">
        <v>19</v>
      </c>
      <c r="F169" s="201" t="s">
        <v>264</v>
      </c>
      <c r="G169" s="199"/>
      <c r="H169" s="200" t="s">
        <v>19</v>
      </c>
      <c r="I169" s="202"/>
      <c r="J169" s="199"/>
      <c r="K169" s="199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158</v>
      </c>
      <c r="AU169" s="207" t="s">
        <v>80</v>
      </c>
      <c r="AV169" s="13" t="s">
        <v>78</v>
      </c>
      <c r="AW169" s="13" t="s">
        <v>33</v>
      </c>
      <c r="AX169" s="13" t="s">
        <v>71</v>
      </c>
      <c r="AY169" s="207" t="s">
        <v>146</v>
      </c>
    </row>
    <row r="170" spans="1:65" s="14" customFormat="1" ht="11.25">
      <c r="B170" s="208"/>
      <c r="C170" s="209"/>
      <c r="D170" s="193" t="s">
        <v>158</v>
      </c>
      <c r="E170" s="210" t="s">
        <v>19</v>
      </c>
      <c r="F170" s="211" t="s">
        <v>265</v>
      </c>
      <c r="G170" s="209"/>
      <c r="H170" s="212">
        <v>8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158</v>
      </c>
      <c r="AU170" s="218" t="s">
        <v>80</v>
      </c>
      <c r="AV170" s="14" t="s">
        <v>80</v>
      </c>
      <c r="AW170" s="14" t="s">
        <v>33</v>
      </c>
      <c r="AX170" s="14" t="s">
        <v>71</v>
      </c>
      <c r="AY170" s="218" t="s">
        <v>146</v>
      </c>
    </row>
    <row r="171" spans="1:65" s="15" customFormat="1" ht="11.25">
      <c r="B171" s="219"/>
      <c r="C171" s="220"/>
      <c r="D171" s="193" t="s">
        <v>158</v>
      </c>
      <c r="E171" s="221" t="s">
        <v>19</v>
      </c>
      <c r="F171" s="222" t="s">
        <v>161</v>
      </c>
      <c r="G171" s="220"/>
      <c r="H171" s="223">
        <v>28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158</v>
      </c>
      <c r="AU171" s="229" t="s">
        <v>80</v>
      </c>
      <c r="AV171" s="15" t="s">
        <v>154</v>
      </c>
      <c r="AW171" s="15" t="s">
        <v>33</v>
      </c>
      <c r="AX171" s="15" t="s">
        <v>78</v>
      </c>
      <c r="AY171" s="229" t="s">
        <v>146</v>
      </c>
    </row>
    <row r="172" spans="1:65" s="2" customFormat="1" ht="21.75" customHeight="1">
      <c r="A172" s="36"/>
      <c r="B172" s="37"/>
      <c r="C172" s="180" t="s">
        <v>266</v>
      </c>
      <c r="D172" s="180" t="s">
        <v>149</v>
      </c>
      <c r="E172" s="181" t="s">
        <v>267</v>
      </c>
      <c r="F172" s="182" t="s">
        <v>268</v>
      </c>
      <c r="G172" s="183" t="s">
        <v>269</v>
      </c>
      <c r="H172" s="184">
        <v>4</v>
      </c>
      <c r="I172" s="185"/>
      <c r="J172" s="186">
        <f>ROUND(I172*H172,2)</f>
        <v>0</v>
      </c>
      <c r="K172" s="182" t="s">
        <v>153</v>
      </c>
      <c r="L172" s="41"/>
      <c r="M172" s="187" t="s">
        <v>19</v>
      </c>
      <c r="N172" s="188" t="s">
        <v>42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154</v>
      </c>
      <c r="AT172" s="191" t="s">
        <v>149</v>
      </c>
      <c r="AU172" s="191" t="s">
        <v>80</v>
      </c>
      <c r="AY172" s="19" t="s">
        <v>146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78</v>
      </c>
      <c r="BK172" s="192">
        <f>ROUND(I172*H172,2)</f>
        <v>0</v>
      </c>
      <c r="BL172" s="19" t="s">
        <v>154</v>
      </c>
      <c r="BM172" s="191" t="s">
        <v>270</v>
      </c>
    </row>
    <row r="173" spans="1:65" s="2" customFormat="1" ht="58.5">
      <c r="A173" s="36"/>
      <c r="B173" s="37"/>
      <c r="C173" s="38"/>
      <c r="D173" s="193" t="s">
        <v>156</v>
      </c>
      <c r="E173" s="38"/>
      <c r="F173" s="194" t="s">
        <v>271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156</v>
      </c>
      <c r="AU173" s="19" t="s">
        <v>80</v>
      </c>
    </row>
    <row r="174" spans="1:65" s="14" customFormat="1" ht="11.25">
      <c r="B174" s="208"/>
      <c r="C174" s="209"/>
      <c r="D174" s="193" t="s">
        <v>158</v>
      </c>
      <c r="E174" s="210" t="s">
        <v>19</v>
      </c>
      <c r="F174" s="211" t="s">
        <v>272</v>
      </c>
      <c r="G174" s="209"/>
      <c r="H174" s="212">
        <v>4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158</v>
      </c>
      <c r="AU174" s="218" t="s">
        <v>80</v>
      </c>
      <c r="AV174" s="14" t="s">
        <v>80</v>
      </c>
      <c r="AW174" s="14" t="s">
        <v>33</v>
      </c>
      <c r="AX174" s="14" t="s">
        <v>71</v>
      </c>
      <c r="AY174" s="218" t="s">
        <v>146</v>
      </c>
    </row>
    <row r="175" spans="1:65" s="15" customFormat="1" ht="11.25">
      <c r="B175" s="219"/>
      <c r="C175" s="220"/>
      <c r="D175" s="193" t="s">
        <v>158</v>
      </c>
      <c r="E175" s="221" t="s">
        <v>19</v>
      </c>
      <c r="F175" s="222" t="s">
        <v>161</v>
      </c>
      <c r="G175" s="220"/>
      <c r="H175" s="223">
        <v>4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158</v>
      </c>
      <c r="AU175" s="229" t="s">
        <v>80</v>
      </c>
      <c r="AV175" s="15" t="s">
        <v>154</v>
      </c>
      <c r="AW175" s="15" t="s">
        <v>33</v>
      </c>
      <c r="AX175" s="15" t="s">
        <v>78</v>
      </c>
      <c r="AY175" s="229" t="s">
        <v>146</v>
      </c>
    </row>
    <row r="176" spans="1:65" s="2" customFormat="1" ht="24.2" customHeight="1">
      <c r="A176" s="36"/>
      <c r="B176" s="37"/>
      <c r="C176" s="180" t="s">
        <v>273</v>
      </c>
      <c r="D176" s="180" t="s">
        <v>149</v>
      </c>
      <c r="E176" s="181" t="s">
        <v>274</v>
      </c>
      <c r="F176" s="182" t="s">
        <v>275</v>
      </c>
      <c r="G176" s="183" t="s">
        <v>251</v>
      </c>
      <c r="H176" s="184">
        <v>86.436000000000007</v>
      </c>
      <c r="I176" s="185"/>
      <c r="J176" s="186">
        <f>ROUND(I176*H176,2)</f>
        <v>0</v>
      </c>
      <c r="K176" s="182" t="s">
        <v>153</v>
      </c>
      <c r="L176" s="41"/>
      <c r="M176" s="187" t="s">
        <v>19</v>
      </c>
      <c r="N176" s="188" t="s">
        <v>42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154</v>
      </c>
      <c r="AT176" s="191" t="s">
        <v>149</v>
      </c>
      <c r="AU176" s="191" t="s">
        <v>80</v>
      </c>
      <c r="AY176" s="19" t="s">
        <v>146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78</v>
      </c>
      <c r="BK176" s="192">
        <f>ROUND(I176*H176,2)</f>
        <v>0</v>
      </c>
      <c r="BL176" s="19" t="s">
        <v>154</v>
      </c>
      <c r="BM176" s="191" t="s">
        <v>276</v>
      </c>
    </row>
    <row r="177" spans="1:65" s="2" customFormat="1" ht="87.75">
      <c r="A177" s="36"/>
      <c r="B177" s="37"/>
      <c r="C177" s="38"/>
      <c r="D177" s="193" t="s">
        <v>156</v>
      </c>
      <c r="E177" s="38"/>
      <c r="F177" s="194" t="s">
        <v>277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156</v>
      </c>
      <c r="AU177" s="19" t="s">
        <v>80</v>
      </c>
    </row>
    <row r="178" spans="1:65" s="2" customFormat="1" ht="19.5">
      <c r="A178" s="36"/>
      <c r="B178" s="37"/>
      <c r="C178" s="38"/>
      <c r="D178" s="193" t="s">
        <v>278</v>
      </c>
      <c r="E178" s="38"/>
      <c r="F178" s="240" t="s">
        <v>279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278</v>
      </c>
      <c r="AU178" s="19" t="s">
        <v>80</v>
      </c>
    </row>
    <row r="179" spans="1:65" s="13" customFormat="1" ht="11.25">
      <c r="B179" s="198"/>
      <c r="C179" s="199"/>
      <c r="D179" s="193" t="s">
        <v>158</v>
      </c>
      <c r="E179" s="200" t="s">
        <v>19</v>
      </c>
      <c r="F179" s="201" t="s">
        <v>280</v>
      </c>
      <c r="G179" s="199"/>
      <c r="H179" s="200" t="s">
        <v>19</v>
      </c>
      <c r="I179" s="202"/>
      <c r="J179" s="199"/>
      <c r="K179" s="199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158</v>
      </c>
      <c r="AU179" s="207" t="s">
        <v>80</v>
      </c>
      <c r="AV179" s="13" t="s">
        <v>78</v>
      </c>
      <c r="AW179" s="13" t="s">
        <v>33</v>
      </c>
      <c r="AX179" s="13" t="s">
        <v>71</v>
      </c>
      <c r="AY179" s="207" t="s">
        <v>146</v>
      </c>
    </row>
    <row r="180" spans="1:65" s="14" customFormat="1" ht="11.25">
      <c r="B180" s="208"/>
      <c r="C180" s="209"/>
      <c r="D180" s="193" t="s">
        <v>158</v>
      </c>
      <c r="E180" s="210" t="s">
        <v>19</v>
      </c>
      <c r="F180" s="211" t="s">
        <v>281</v>
      </c>
      <c r="G180" s="209"/>
      <c r="H180" s="212">
        <v>0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158</v>
      </c>
      <c r="AU180" s="218" t="s">
        <v>80</v>
      </c>
      <c r="AV180" s="14" t="s">
        <v>80</v>
      </c>
      <c r="AW180" s="14" t="s">
        <v>33</v>
      </c>
      <c r="AX180" s="14" t="s">
        <v>71</v>
      </c>
      <c r="AY180" s="218" t="s">
        <v>146</v>
      </c>
    </row>
    <row r="181" spans="1:65" s="14" customFormat="1" ht="11.25">
      <c r="B181" s="208"/>
      <c r="C181" s="209"/>
      <c r="D181" s="193" t="s">
        <v>158</v>
      </c>
      <c r="E181" s="210" t="s">
        <v>19</v>
      </c>
      <c r="F181" s="211" t="s">
        <v>282</v>
      </c>
      <c r="G181" s="209"/>
      <c r="H181" s="212">
        <v>3.59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158</v>
      </c>
      <c r="AU181" s="218" t="s">
        <v>80</v>
      </c>
      <c r="AV181" s="14" t="s">
        <v>80</v>
      </c>
      <c r="AW181" s="14" t="s">
        <v>33</v>
      </c>
      <c r="AX181" s="14" t="s">
        <v>71</v>
      </c>
      <c r="AY181" s="218" t="s">
        <v>146</v>
      </c>
    </row>
    <row r="182" spans="1:65" s="14" customFormat="1" ht="11.25">
      <c r="B182" s="208"/>
      <c r="C182" s="209"/>
      <c r="D182" s="193" t="s">
        <v>158</v>
      </c>
      <c r="E182" s="210" t="s">
        <v>19</v>
      </c>
      <c r="F182" s="211" t="s">
        <v>283</v>
      </c>
      <c r="G182" s="209"/>
      <c r="H182" s="212">
        <v>33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158</v>
      </c>
      <c r="AU182" s="218" t="s">
        <v>80</v>
      </c>
      <c r="AV182" s="14" t="s">
        <v>80</v>
      </c>
      <c r="AW182" s="14" t="s">
        <v>33</v>
      </c>
      <c r="AX182" s="14" t="s">
        <v>71</v>
      </c>
      <c r="AY182" s="218" t="s">
        <v>146</v>
      </c>
    </row>
    <row r="183" spans="1:65" s="14" customFormat="1" ht="11.25">
      <c r="B183" s="208"/>
      <c r="C183" s="209"/>
      <c r="D183" s="193" t="s">
        <v>158</v>
      </c>
      <c r="E183" s="210" t="s">
        <v>19</v>
      </c>
      <c r="F183" s="211" t="s">
        <v>284</v>
      </c>
      <c r="G183" s="209"/>
      <c r="H183" s="212">
        <v>0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158</v>
      </c>
      <c r="AU183" s="218" t="s">
        <v>80</v>
      </c>
      <c r="AV183" s="14" t="s">
        <v>80</v>
      </c>
      <c r="AW183" s="14" t="s">
        <v>33</v>
      </c>
      <c r="AX183" s="14" t="s">
        <v>71</v>
      </c>
      <c r="AY183" s="218" t="s">
        <v>146</v>
      </c>
    </row>
    <row r="184" spans="1:65" s="14" customFormat="1" ht="11.25">
      <c r="B184" s="208"/>
      <c r="C184" s="209"/>
      <c r="D184" s="193" t="s">
        <v>158</v>
      </c>
      <c r="E184" s="210" t="s">
        <v>19</v>
      </c>
      <c r="F184" s="211" t="s">
        <v>285</v>
      </c>
      <c r="G184" s="209"/>
      <c r="H184" s="212">
        <v>0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158</v>
      </c>
      <c r="AU184" s="218" t="s">
        <v>80</v>
      </c>
      <c r="AV184" s="14" t="s">
        <v>80</v>
      </c>
      <c r="AW184" s="14" t="s">
        <v>33</v>
      </c>
      <c r="AX184" s="14" t="s">
        <v>71</v>
      </c>
      <c r="AY184" s="218" t="s">
        <v>146</v>
      </c>
    </row>
    <row r="185" spans="1:65" s="14" customFormat="1" ht="11.25">
      <c r="B185" s="208"/>
      <c r="C185" s="209"/>
      <c r="D185" s="193" t="s">
        <v>158</v>
      </c>
      <c r="E185" s="210" t="s">
        <v>19</v>
      </c>
      <c r="F185" s="211" t="s">
        <v>286</v>
      </c>
      <c r="G185" s="209"/>
      <c r="H185" s="212">
        <v>49.845999999999997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158</v>
      </c>
      <c r="AU185" s="218" t="s">
        <v>80</v>
      </c>
      <c r="AV185" s="14" t="s">
        <v>80</v>
      </c>
      <c r="AW185" s="14" t="s">
        <v>33</v>
      </c>
      <c r="AX185" s="14" t="s">
        <v>71</v>
      </c>
      <c r="AY185" s="218" t="s">
        <v>146</v>
      </c>
    </row>
    <row r="186" spans="1:65" s="14" customFormat="1" ht="11.25">
      <c r="B186" s="208"/>
      <c r="C186" s="209"/>
      <c r="D186" s="193" t="s">
        <v>158</v>
      </c>
      <c r="E186" s="210" t="s">
        <v>19</v>
      </c>
      <c r="F186" s="211" t="s">
        <v>287</v>
      </c>
      <c r="G186" s="209"/>
      <c r="H186" s="212">
        <v>0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158</v>
      </c>
      <c r="AU186" s="218" t="s">
        <v>80</v>
      </c>
      <c r="AV186" s="14" t="s">
        <v>80</v>
      </c>
      <c r="AW186" s="14" t="s">
        <v>33</v>
      </c>
      <c r="AX186" s="14" t="s">
        <v>71</v>
      </c>
      <c r="AY186" s="218" t="s">
        <v>146</v>
      </c>
    </row>
    <row r="187" spans="1:65" s="15" customFormat="1" ht="11.25">
      <c r="B187" s="219"/>
      <c r="C187" s="220"/>
      <c r="D187" s="193" t="s">
        <v>158</v>
      </c>
      <c r="E187" s="221" t="s">
        <v>19</v>
      </c>
      <c r="F187" s="222" t="s">
        <v>161</v>
      </c>
      <c r="G187" s="220"/>
      <c r="H187" s="223">
        <v>86.436000000000007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158</v>
      </c>
      <c r="AU187" s="229" t="s">
        <v>80</v>
      </c>
      <c r="AV187" s="15" t="s">
        <v>154</v>
      </c>
      <c r="AW187" s="15" t="s">
        <v>33</v>
      </c>
      <c r="AX187" s="15" t="s">
        <v>78</v>
      </c>
      <c r="AY187" s="229" t="s">
        <v>146</v>
      </c>
    </row>
    <row r="188" spans="1:65" s="2" customFormat="1" ht="24.2" customHeight="1">
      <c r="A188" s="36"/>
      <c r="B188" s="37"/>
      <c r="C188" s="180" t="s">
        <v>288</v>
      </c>
      <c r="D188" s="180" t="s">
        <v>149</v>
      </c>
      <c r="E188" s="181" t="s">
        <v>289</v>
      </c>
      <c r="F188" s="182" t="s">
        <v>290</v>
      </c>
      <c r="G188" s="183" t="s">
        <v>251</v>
      </c>
      <c r="H188" s="184">
        <v>318.11</v>
      </c>
      <c r="I188" s="185"/>
      <c r="J188" s="186">
        <f>ROUND(I188*H188,2)</f>
        <v>0</v>
      </c>
      <c r="K188" s="182" t="s">
        <v>153</v>
      </c>
      <c r="L188" s="41"/>
      <c r="M188" s="187" t="s">
        <v>19</v>
      </c>
      <c r="N188" s="188" t="s">
        <v>42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154</v>
      </c>
      <c r="AT188" s="191" t="s">
        <v>149</v>
      </c>
      <c r="AU188" s="191" t="s">
        <v>80</v>
      </c>
      <c r="AY188" s="19" t="s">
        <v>146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78</v>
      </c>
      <c r="BK188" s="192">
        <f>ROUND(I188*H188,2)</f>
        <v>0</v>
      </c>
      <c r="BL188" s="19" t="s">
        <v>154</v>
      </c>
      <c r="BM188" s="191" t="s">
        <v>291</v>
      </c>
    </row>
    <row r="189" spans="1:65" s="2" customFormat="1" ht="78">
      <c r="A189" s="36"/>
      <c r="B189" s="37"/>
      <c r="C189" s="38"/>
      <c r="D189" s="193" t="s">
        <v>156</v>
      </c>
      <c r="E189" s="38"/>
      <c r="F189" s="194" t="s">
        <v>292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156</v>
      </c>
      <c r="AU189" s="19" t="s">
        <v>80</v>
      </c>
    </row>
    <row r="190" spans="1:65" s="2" customFormat="1" ht="19.5">
      <c r="A190" s="36"/>
      <c r="B190" s="37"/>
      <c r="C190" s="38"/>
      <c r="D190" s="193" t="s">
        <v>278</v>
      </c>
      <c r="E190" s="38"/>
      <c r="F190" s="240" t="s">
        <v>279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278</v>
      </c>
      <c r="AU190" s="19" t="s">
        <v>80</v>
      </c>
    </row>
    <row r="191" spans="1:65" s="13" customFormat="1" ht="11.25">
      <c r="B191" s="198"/>
      <c r="C191" s="199"/>
      <c r="D191" s="193" t="s">
        <v>158</v>
      </c>
      <c r="E191" s="200" t="s">
        <v>19</v>
      </c>
      <c r="F191" s="201" t="s">
        <v>280</v>
      </c>
      <c r="G191" s="199"/>
      <c r="H191" s="200" t="s">
        <v>19</v>
      </c>
      <c r="I191" s="202"/>
      <c r="J191" s="199"/>
      <c r="K191" s="199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158</v>
      </c>
      <c r="AU191" s="207" t="s">
        <v>80</v>
      </c>
      <c r="AV191" s="13" t="s">
        <v>78</v>
      </c>
      <c r="AW191" s="13" t="s">
        <v>33</v>
      </c>
      <c r="AX191" s="13" t="s">
        <v>71</v>
      </c>
      <c r="AY191" s="207" t="s">
        <v>146</v>
      </c>
    </row>
    <row r="192" spans="1:65" s="14" customFormat="1" ht="11.25">
      <c r="B192" s="208"/>
      <c r="C192" s="209"/>
      <c r="D192" s="193" t="s">
        <v>158</v>
      </c>
      <c r="E192" s="210" t="s">
        <v>19</v>
      </c>
      <c r="F192" s="211" t="s">
        <v>293</v>
      </c>
      <c r="G192" s="209"/>
      <c r="H192" s="212">
        <v>70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158</v>
      </c>
      <c r="AU192" s="218" t="s">
        <v>80</v>
      </c>
      <c r="AV192" s="14" t="s">
        <v>80</v>
      </c>
      <c r="AW192" s="14" t="s">
        <v>33</v>
      </c>
      <c r="AX192" s="14" t="s">
        <v>71</v>
      </c>
      <c r="AY192" s="218" t="s">
        <v>146</v>
      </c>
    </row>
    <row r="193" spans="1:65" s="14" customFormat="1" ht="11.25">
      <c r="B193" s="208"/>
      <c r="C193" s="209"/>
      <c r="D193" s="193" t="s">
        <v>158</v>
      </c>
      <c r="E193" s="210" t="s">
        <v>19</v>
      </c>
      <c r="F193" s="211" t="s">
        <v>294</v>
      </c>
      <c r="G193" s="209"/>
      <c r="H193" s="212">
        <v>18.47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158</v>
      </c>
      <c r="AU193" s="218" t="s">
        <v>80</v>
      </c>
      <c r="AV193" s="14" t="s">
        <v>80</v>
      </c>
      <c r="AW193" s="14" t="s">
        <v>33</v>
      </c>
      <c r="AX193" s="14" t="s">
        <v>71</v>
      </c>
      <c r="AY193" s="218" t="s">
        <v>146</v>
      </c>
    </row>
    <row r="194" spans="1:65" s="14" customFormat="1" ht="11.25">
      <c r="B194" s="208"/>
      <c r="C194" s="209"/>
      <c r="D194" s="193" t="s">
        <v>158</v>
      </c>
      <c r="E194" s="210" t="s">
        <v>19</v>
      </c>
      <c r="F194" s="211" t="s">
        <v>295</v>
      </c>
      <c r="G194" s="209"/>
      <c r="H194" s="212">
        <v>0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158</v>
      </c>
      <c r="AU194" s="218" t="s">
        <v>80</v>
      </c>
      <c r="AV194" s="14" t="s">
        <v>80</v>
      </c>
      <c r="AW194" s="14" t="s">
        <v>33</v>
      </c>
      <c r="AX194" s="14" t="s">
        <v>71</v>
      </c>
      <c r="AY194" s="218" t="s">
        <v>146</v>
      </c>
    </row>
    <row r="195" spans="1:65" s="14" customFormat="1" ht="11.25">
      <c r="B195" s="208"/>
      <c r="C195" s="209"/>
      <c r="D195" s="193" t="s">
        <v>158</v>
      </c>
      <c r="E195" s="210" t="s">
        <v>19</v>
      </c>
      <c r="F195" s="211" t="s">
        <v>296</v>
      </c>
      <c r="G195" s="209"/>
      <c r="H195" s="212">
        <v>25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158</v>
      </c>
      <c r="AU195" s="218" t="s">
        <v>80</v>
      </c>
      <c r="AV195" s="14" t="s">
        <v>80</v>
      </c>
      <c r="AW195" s="14" t="s">
        <v>33</v>
      </c>
      <c r="AX195" s="14" t="s">
        <v>71</v>
      </c>
      <c r="AY195" s="218" t="s">
        <v>146</v>
      </c>
    </row>
    <row r="196" spans="1:65" s="14" customFormat="1" ht="11.25">
      <c r="B196" s="208"/>
      <c r="C196" s="209"/>
      <c r="D196" s="193" t="s">
        <v>158</v>
      </c>
      <c r="E196" s="210" t="s">
        <v>19</v>
      </c>
      <c r="F196" s="211" t="s">
        <v>297</v>
      </c>
      <c r="G196" s="209"/>
      <c r="H196" s="212">
        <v>90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158</v>
      </c>
      <c r="AU196" s="218" t="s">
        <v>80</v>
      </c>
      <c r="AV196" s="14" t="s">
        <v>80</v>
      </c>
      <c r="AW196" s="14" t="s">
        <v>33</v>
      </c>
      <c r="AX196" s="14" t="s">
        <v>71</v>
      </c>
      <c r="AY196" s="218" t="s">
        <v>146</v>
      </c>
    </row>
    <row r="197" spans="1:65" s="14" customFormat="1" ht="11.25">
      <c r="B197" s="208"/>
      <c r="C197" s="209"/>
      <c r="D197" s="193" t="s">
        <v>158</v>
      </c>
      <c r="E197" s="210" t="s">
        <v>19</v>
      </c>
      <c r="F197" s="211" t="s">
        <v>298</v>
      </c>
      <c r="G197" s="209"/>
      <c r="H197" s="212">
        <v>0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158</v>
      </c>
      <c r="AU197" s="218" t="s">
        <v>80</v>
      </c>
      <c r="AV197" s="14" t="s">
        <v>80</v>
      </c>
      <c r="AW197" s="14" t="s">
        <v>33</v>
      </c>
      <c r="AX197" s="14" t="s">
        <v>71</v>
      </c>
      <c r="AY197" s="218" t="s">
        <v>146</v>
      </c>
    </row>
    <row r="198" spans="1:65" s="14" customFormat="1" ht="22.5">
      <c r="B198" s="208"/>
      <c r="C198" s="209"/>
      <c r="D198" s="193" t="s">
        <v>158</v>
      </c>
      <c r="E198" s="210" t="s">
        <v>19</v>
      </c>
      <c r="F198" s="211" t="s">
        <v>299</v>
      </c>
      <c r="G198" s="209"/>
      <c r="H198" s="212">
        <v>114.64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158</v>
      </c>
      <c r="AU198" s="218" t="s">
        <v>80</v>
      </c>
      <c r="AV198" s="14" t="s">
        <v>80</v>
      </c>
      <c r="AW198" s="14" t="s">
        <v>33</v>
      </c>
      <c r="AX198" s="14" t="s">
        <v>71</v>
      </c>
      <c r="AY198" s="218" t="s">
        <v>146</v>
      </c>
    </row>
    <row r="199" spans="1:65" s="15" customFormat="1" ht="11.25">
      <c r="B199" s="219"/>
      <c r="C199" s="220"/>
      <c r="D199" s="193" t="s">
        <v>158</v>
      </c>
      <c r="E199" s="221" t="s">
        <v>19</v>
      </c>
      <c r="F199" s="222" t="s">
        <v>161</v>
      </c>
      <c r="G199" s="220"/>
      <c r="H199" s="223">
        <v>318.11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158</v>
      </c>
      <c r="AU199" s="229" t="s">
        <v>80</v>
      </c>
      <c r="AV199" s="15" t="s">
        <v>154</v>
      </c>
      <c r="AW199" s="15" t="s">
        <v>33</v>
      </c>
      <c r="AX199" s="15" t="s">
        <v>78</v>
      </c>
      <c r="AY199" s="229" t="s">
        <v>146</v>
      </c>
    </row>
    <row r="200" spans="1:65" s="2" customFormat="1" ht="24.2" customHeight="1">
      <c r="A200" s="36"/>
      <c r="B200" s="37"/>
      <c r="C200" s="180" t="s">
        <v>300</v>
      </c>
      <c r="D200" s="180" t="s">
        <v>149</v>
      </c>
      <c r="E200" s="181" t="s">
        <v>301</v>
      </c>
      <c r="F200" s="182" t="s">
        <v>302</v>
      </c>
      <c r="G200" s="183" t="s">
        <v>251</v>
      </c>
      <c r="H200" s="184">
        <v>172.87200000000001</v>
      </c>
      <c r="I200" s="185"/>
      <c r="J200" s="186">
        <f>ROUND(I200*H200,2)</f>
        <v>0</v>
      </c>
      <c r="K200" s="182" t="s">
        <v>153</v>
      </c>
      <c r="L200" s="41"/>
      <c r="M200" s="187" t="s">
        <v>19</v>
      </c>
      <c r="N200" s="188" t="s">
        <v>42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154</v>
      </c>
      <c r="AT200" s="191" t="s">
        <v>149</v>
      </c>
      <c r="AU200" s="191" t="s">
        <v>80</v>
      </c>
      <c r="AY200" s="19" t="s">
        <v>146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78</v>
      </c>
      <c r="BK200" s="192">
        <f>ROUND(I200*H200,2)</f>
        <v>0</v>
      </c>
      <c r="BL200" s="19" t="s">
        <v>154</v>
      </c>
      <c r="BM200" s="191" t="s">
        <v>303</v>
      </c>
    </row>
    <row r="201" spans="1:65" s="2" customFormat="1" ht="78">
      <c r="A201" s="36"/>
      <c r="B201" s="37"/>
      <c r="C201" s="38"/>
      <c r="D201" s="193" t="s">
        <v>156</v>
      </c>
      <c r="E201" s="38"/>
      <c r="F201" s="194" t="s">
        <v>304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156</v>
      </c>
      <c r="AU201" s="19" t="s">
        <v>80</v>
      </c>
    </row>
    <row r="202" spans="1:65" s="13" customFormat="1" ht="11.25">
      <c r="B202" s="198"/>
      <c r="C202" s="199"/>
      <c r="D202" s="193" t="s">
        <v>158</v>
      </c>
      <c r="E202" s="200" t="s">
        <v>19</v>
      </c>
      <c r="F202" s="201" t="s">
        <v>305</v>
      </c>
      <c r="G202" s="199"/>
      <c r="H202" s="200" t="s">
        <v>19</v>
      </c>
      <c r="I202" s="202"/>
      <c r="J202" s="199"/>
      <c r="K202" s="199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158</v>
      </c>
      <c r="AU202" s="207" t="s">
        <v>80</v>
      </c>
      <c r="AV202" s="13" t="s">
        <v>78</v>
      </c>
      <c r="AW202" s="13" t="s">
        <v>33</v>
      </c>
      <c r="AX202" s="13" t="s">
        <v>71</v>
      </c>
      <c r="AY202" s="207" t="s">
        <v>146</v>
      </c>
    </row>
    <row r="203" spans="1:65" s="13" customFormat="1" ht="11.25">
      <c r="B203" s="198"/>
      <c r="C203" s="199"/>
      <c r="D203" s="193" t="s">
        <v>158</v>
      </c>
      <c r="E203" s="200" t="s">
        <v>19</v>
      </c>
      <c r="F203" s="201" t="s">
        <v>306</v>
      </c>
      <c r="G203" s="199"/>
      <c r="H203" s="200" t="s">
        <v>19</v>
      </c>
      <c r="I203" s="202"/>
      <c r="J203" s="199"/>
      <c r="K203" s="199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158</v>
      </c>
      <c r="AU203" s="207" t="s">
        <v>80</v>
      </c>
      <c r="AV203" s="13" t="s">
        <v>78</v>
      </c>
      <c r="AW203" s="13" t="s">
        <v>33</v>
      </c>
      <c r="AX203" s="13" t="s">
        <v>71</v>
      </c>
      <c r="AY203" s="207" t="s">
        <v>146</v>
      </c>
    </row>
    <row r="204" spans="1:65" s="13" customFormat="1" ht="11.25">
      <c r="B204" s="198"/>
      <c r="C204" s="199"/>
      <c r="D204" s="193" t="s">
        <v>158</v>
      </c>
      <c r="E204" s="200" t="s">
        <v>19</v>
      </c>
      <c r="F204" s="201" t="s">
        <v>307</v>
      </c>
      <c r="G204" s="199"/>
      <c r="H204" s="200" t="s">
        <v>19</v>
      </c>
      <c r="I204" s="202"/>
      <c r="J204" s="199"/>
      <c r="K204" s="199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158</v>
      </c>
      <c r="AU204" s="207" t="s">
        <v>80</v>
      </c>
      <c r="AV204" s="13" t="s">
        <v>78</v>
      </c>
      <c r="AW204" s="13" t="s">
        <v>33</v>
      </c>
      <c r="AX204" s="13" t="s">
        <v>71</v>
      </c>
      <c r="AY204" s="207" t="s">
        <v>146</v>
      </c>
    </row>
    <row r="205" spans="1:65" s="14" customFormat="1" ht="11.25">
      <c r="B205" s="208"/>
      <c r="C205" s="209"/>
      <c r="D205" s="193" t="s">
        <v>158</v>
      </c>
      <c r="E205" s="210" t="s">
        <v>19</v>
      </c>
      <c r="F205" s="211" t="s">
        <v>281</v>
      </c>
      <c r="G205" s="209"/>
      <c r="H205" s="212">
        <v>0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158</v>
      </c>
      <c r="AU205" s="218" t="s">
        <v>80</v>
      </c>
      <c r="AV205" s="14" t="s">
        <v>80</v>
      </c>
      <c r="AW205" s="14" t="s">
        <v>33</v>
      </c>
      <c r="AX205" s="14" t="s">
        <v>71</v>
      </c>
      <c r="AY205" s="218" t="s">
        <v>146</v>
      </c>
    </row>
    <row r="206" spans="1:65" s="14" customFormat="1" ht="11.25">
      <c r="B206" s="208"/>
      <c r="C206" s="209"/>
      <c r="D206" s="193" t="s">
        <v>158</v>
      </c>
      <c r="E206" s="210" t="s">
        <v>19</v>
      </c>
      <c r="F206" s="211" t="s">
        <v>308</v>
      </c>
      <c r="G206" s="209"/>
      <c r="H206" s="212">
        <v>7.18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158</v>
      </c>
      <c r="AU206" s="218" t="s">
        <v>80</v>
      </c>
      <c r="AV206" s="14" t="s">
        <v>80</v>
      </c>
      <c r="AW206" s="14" t="s">
        <v>33</v>
      </c>
      <c r="AX206" s="14" t="s">
        <v>71</v>
      </c>
      <c r="AY206" s="218" t="s">
        <v>146</v>
      </c>
    </row>
    <row r="207" spans="1:65" s="14" customFormat="1" ht="11.25">
      <c r="B207" s="208"/>
      <c r="C207" s="209"/>
      <c r="D207" s="193" t="s">
        <v>158</v>
      </c>
      <c r="E207" s="210" t="s">
        <v>19</v>
      </c>
      <c r="F207" s="211" t="s">
        <v>309</v>
      </c>
      <c r="G207" s="209"/>
      <c r="H207" s="212">
        <v>66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158</v>
      </c>
      <c r="AU207" s="218" t="s">
        <v>80</v>
      </c>
      <c r="AV207" s="14" t="s">
        <v>80</v>
      </c>
      <c r="AW207" s="14" t="s">
        <v>33</v>
      </c>
      <c r="AX207" s="14" t="s">
        <v>71</v>
      </c>
      <c r="AY207" s="218" t="s">
        <v>146</v>
      </c>
    </row>
    <row r="208" spans="1:65" s="14" customFormat="1" ht="11.25">
      <c r="B208" s="208"/>
      <c r="C208" s="209"/>
      <c r="D208" s="193" t="s">
        <v>158</v>
      </c>
      <c r="E208" s="210" t="s">
        <v>19</v>
      </c>
      <c r="F208" s="211" t="s">
        <v>284</v>
      </c>
      <c r="G208" s="209"/>
      <c r="H208" s="212">
        <v>0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158</v>
      </c>
      <c r="AU208" s="218" t="s">
        <v>80</v>
      </c>
      <c r="AV208" s="14" t="s">
        <v>80</v>
      </c>
      <c r="AW208" s="14" t="s">
        <v>33</v>
      </c>
      <c r="AX208" s="14" t="s">
        <v>71</v>
      </c>
      <c r="AY208" s="218" t="s">
        <v>146</v>
      </c>
    </row>
    <row r="209" spans="1:65" s="14" customFormat="1" ht="11.25">
      <c r="B209" s="208"/>
      <c r="C209" s="209"/>
      <c r="D209" s="193" t="s">
        <v>158</v>
      </c>
      <c r="E209" s="210" t="s">
        <v>19</v>
      </c>
      <c r="F209" s="211" t="s">
        <v>285</v>
      </c>
      <c r="G209" s="209"/>
      <c r="H209" s="212">
        <v>0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158</v>
      </c>
      <c r="AU209" s="218" t="s">
        <v>80</v>
      </c>
      <c r="AV209" s="14" t="s">
        <v>80</v>
      </c>
      <c r="AW209" s="14" t="s">
        <v>33</v>
      </c>
      <c r="AX209" s="14" t="s">
        <v>71</v>
      </c>
      <c r="AY209" s="218" t="s">
        <v>146</v>
      </c>
    </row>
    <row r="210" spans="1:65" s="14" customFormat="1" ht="11.25">
      <c r="B210" s="208"/>
      <c r="C210" s="209"/>
      <c r="D210" s="193" t="s">
        <v>158</v>
      </c>
      <c r="E210" s="210" t="s">
        <v>19</v>
      </c>
      <c r="F210" s="211" t="s">
        <v>310</v>
      </c>
      <c r="G210" s="209"/>
      <c r="H210" s="212">
        <v>99.691999999999993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158</v>
      </c>
      <c r="AU210" s="218" t="s">
        <v>80</v>
      </c>
      <c r="AV210" s="14" t="s">
        <v>80</v>
      </c>
      <c r="AW210" s="14" t="s">
        <v>33</v>
      </c>
      <c r="AX210" s="14" t="s">
        <v>71</v>
      </c>
      <c r="AY210" s="218" t="s">
        <v>146</v>
      </c>
    </row>
    <row r="211" spans="1:65" s="14" customFormat="1" ht="11.25">
      <c r="B211" s="208"/>
      <c r="C211" s="209"/>
      <c r="D211" s="193" t="s">
        <v>158</v>
      </c>
      <c r="E211" s="210" t="s">
        <v>19</v>
      </c>
      <c r="F211" s="211" t="s">
        <v>311</v>
      </c>
      <c r="G211" s="209"/>
      <c r="H211" s="212">
        <v>0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158</v>
      </c>
      <c r="AU211" s="218" t="s">
        <v>80</v>
      </c>
      <c r="AV211" s="14" t="s">
        <v>80</v>
      </c>
      <c r="AW211" s="14" t="s">
        <v>33</v>
      </c>
      <c r="AX211" s="14" t="s">
        <v>71</v>
      </c>
      <c r="AY211" s="218" t="s">
        <v>146</v>
      </c>
    </row>
    <row r="212" spans="1:65" s="15" customFormat="1" ht="11.25">
      <c r="B212" s="219"/>
      <c r="C212" s="220"/>
      <c r="D212" s="193" t="s">
        <v>158</v>
      </c>
      <c r="E212" s="221" t="s">
        <v>19</v>
      </c>
      <c r="F212" s="222" t="s">
        <v>161</v>
      </c>
      <c r="G212" s="220"/>
      <c r="H212" s="223">
        <v>172.87200000000001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158</v>
      </c>
      <c r="AU212" s="229" t="s">
        <v>80</v>
      </c>
      <c r="AV212" s="15" t="s">
        <v>154</v>
      </c>
      <c r="AW212" s="15" t="s">
        <v>33</v>
      </c>
      <c r="AX212" s="15" t="s">
        <v>78</v>
      </c>
      <c r="AY212" s="229" t="s">
        <v>146</v>
      </c>
    </row>
    <row r="213" spans="1:65" s="2" customFormat="1" ht="24.2" customHeight="1">
      <c r="A213" s="36"/>
      <c r="B213" s="37"/>
      <c r="C213" s="180" t="s">
        <v>7</v>
      </c>
      <c r="D213" s="180" t="s">
        <v>149</v>
      </c>
      <c r="E213" s="181" t="s">
        <v>312</v>
      </c>
      <c r="F213" s="182" t="s">
        <v>313</v>
      </c>
      <c r="G213" s="183" t="s">
        <v>251</v>
      </c>
      <c r="H213" s="184">
        <v>636.22</v>
      </c>
      <c r="I213" s="185"/>
      <c r="J213" s="186">
        <f>ROUND(I213*H213,2)</f>
        <v>0</v>
      </c>
      <c r="K213" s="182" t="s">
        <v>153</v>
      </c>
      <c r="L213" s="41"/>
      <c r="M213" s="187" t="s">
        <v>19</v>
      </c>
      <c r="N213" s="188" t="s">
        <v>42</v>
      </c>
      <c r="O213" s="6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154</v>
      </c>
      <c r="AT213" s="191" t="s">
        <v>149</v>
      </c>
      <c r="AU213" s="191" t="s">
        <v>80</v>
      </c>
      <c r="AY213" s="19" t="s">
        <v>146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78</v>
      </c>
      <c r="BK213" s="192">
        <f>ROUND(I213*H213,2)</f>
        <v>0</v>
      </c>
      <c r="BL213" s="19" t="s">
        <v>154</v>
      </c>
      <c r="BM213" s="191" t="s">
        <v>314</v>
      </c>
    </row>
    <row r="214" spans="1:65" s="2" customFormat="1" ht="78">
      <c r="A214" s="36"/>
      <c r="B214" s="37"/>
      <c r="C214" s="38"/>
      <c r="D214" s="193" t="s">
        <v>156</v>
      </c>
      <c r="E214" s="38"/>
      <c r="F214" s="194" t="s">
        <v>315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156</v>
      </c>
      <c r="AU214" s="19" t="s">
        <v>80</v>
      </c>
    </row>
    <row r="215" spans="1:65" s="2" customFormat="1" ht="19.5">
      <c r="A215" s="36"/>
      <c r="B215" s="37"/>
      <c r="C215" s="38"/>
      <c r="D215" s="193" t="s">
        <v>278</v>
      </c>
      <c r="E215" s="38"/>
      <c r="F215" s="240" t="s">
        <v>279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278</v>
      </c>
      <c r="AU215" s="19" t="s">
        <v>80</v>
      </c>
    </row>
    <row r="216" spans="1:65" s="13" customFormat="1" ht="11.25">
      <c r="B216" s="198"/>
      <c r="C216" s="199"/>
      <c r="D216" s="193" t="s">
        <v>158</v>
      </c>
      <c r="E216" s="200" t="s">
        <v>19</v>
      </c>
      <c r="F216" s="201" t="s">
        <v>316</v>
      </c>
      <c r="G216" s="199"/>
      <c r="H216" s="200" t="s">
        <v>19</v>
      </c>
      <c r="I216" s="202"/>
      <c r="J216" s="199"/>
      <c r="K216" s="199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158</v>
      </c>
      <c r="AU216" s="207" t="s">
        <v>80</v>
      </c>
      <c r="AV216" s="13" t="s">
        <v>78</v>
      </c>
      <c r="AW216" s="13" t="s">
        <v>33</v>
      </c>
      <c r="AX216" s="13" t="s">
        <v>71</v>
      </c>
      <c r="AY216" s="207" t="s">
        <v>146</v>
      </c>
    </row>
    <row r="217" spans="1:65" s="13" customFormat="1" ht="11.25">
      <c r="B217" s="198"/>
      <c r="C217" s="199"/>
      <c r="D217" s="193" t="s">
        <v>158</v>
      </c>
      <c r="E217" s="200" t="s">
        <v>19</v>
      </c>
      <c r="F217" s="201" t="s">
        <v>317</v>
      </c>
      <c r="G217" s="199"/>
      <c r="H217" s="200" t="s">
        <v>19</v>
      </c>
      <c r="I217" s="202"/>
      <c r="J217" s="199"/>
      <c r="K217" s="199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158</v>
      </c>
      <c r="AU217" s="207" t="s">
        <v>80</v>
      </c>
      <c r="AV217" s="13" t="s">
        <v>78</v>
      </c>
      <c r="AW217" s="13" t="s">
        <v>33</v>
      </c>
      <c r="AX217" s="13" t="s">
        <v>71</v>
      </c>
      <c r="AY217" s="207" t="s">
        <v>146</v>
      </c>
    </row>
    <row r="218" spans="1:65" s="13" customFormat="1" ht="11.25">
      <c r="B218" s="198"/>
      <c r="C218" s="199"/>
      <c r="D218" s="193" t="s">
        <v>158</v>
      </c>
      <c r="E218" s="200" t="s">
        <v>19</v>
      </c>
      <c r="F218" s="201" t="s">
        <v>307</v>
      </c>
      <c r="G218" s="199"/>
      <c r="H218" s="200" t="s">
        <v>19</v>
      </c>
      <c r="I218" s="202"/>
      <c r="J218" s="199"/>
      <c r="K218" s="199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158</v>
      </c>
      <c r="AU218" s="207" t="s">
        <v>80</v>
      </c>
      <c r="AV218" s="13" t="s">
        <v>78</v>
      </c>
      <c r="AW218" s="13" t="s">
        <v>33</v>
      </c>
      <c r="AX218" s="13" t="s">
        <v>71</v>
      </c>
      <c r="AY218" s="207" t="s">
        <v>146</v>
      </c>
    </row>
    <row r="219" spans="1:65" s="14" customFormat="1" ht="11.25">
      <c r="B219" s="208"/>
      <c r="C219" s="209"/>
      <c r="D219" s="193" t="s">
        <v>158</v>
      </c>
      <c r="E219" s="210" t="s">
        <v>19</v>
      </c>
      <c r="F219" s="211" t="s">
        <v>318</v>
      </c>
      <c r="G219" s="209"/>
      <c r="H219" s="212">
        <v>140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158</v>
      </c>
      <c r="AU219" s="218" t="s">
        <v>80</v>
      </c>
      <c r="AV219" s="14" t="s">
        <v>80</v>
      </c>
      <c r="AW219" s="14" t="s">
        <v>33</v>
      </c>
      <c r="AX219" s="14" t="s">
        <v>71</v>
      </c>
      <c r="AY219" s="218" t="s">
        <v>146</v>
      </c>
    </row>
    <row r="220" spans="1:65" s="14" customFormat="1" ht="11.25">
      <c r="B220" s="208"/>
      <c r="C220" s="209"/>
      <c r="D220" s="193" t="s">
        <v>158</v>
      </c>
      <c r="E220" s="210" t="s">
        <v>19</v>
      </c>
      <c r="F220" s="211" t="s">
        <v>319</v>
      </c>
      <c r="G220" s="209"/>
      <c r="H220" s="212">
        <v>36.94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158</v>
      </c>
      <c r="AU220" s="218" t="s">
        <v>80</v>
      </c>
      <c r="AV220" s="14" t="s">
        <v>80</v>
      </c>
      <c r="AW220" s="14" t="s">
        <v>33</v>
      </c>
      <c r="AX220" s="14" t="s">
        <v>71</v>
      </c>
      <c r="AY220" s="218" t="s">
        <v>146</v>
      </c>
    </row>
    <row r="221" spans="1:65" s="14" customFormat="1" ht="11.25">
      <c r="B221" s="208"/>
      <c r="C221" s="209"/>
      <c r="D221" s="193" t="s">
        <v>158</v>
      </c>
      <c r="E221" s="210" t="s">
        <v>19</v>
      </c>
      <c r="F221" s="211" t="s">
        <v>295</v>
      </c>
      <c r="G221" s="209"/>
      <c r="H221" s="212">
        <v>0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158</v>
      </c>
      <c r="AU221" s="218" t="s">
        <v>80</v>
      </c>
      <c r="AV221" s="14" t="s">
        <v>80</v>
      </c>
      <c r="AW221" s="14" t="s">
        <v>33</v>
      </c>
      <c r="AX221" s="14" t="s">
        <v>71</v>
      </c>
      <c r="AY221" s="218" t="s">
        <v>146</v>
      </c>
    </row>
    <row r="222" spans="1:65" s="14" customFormat="1" ht="11.25">
      <c r="B222" s="208"/>
      <c r="C222" s="209"/>
      <c r="D222" s="193" t="s">
        <v>158</v>
      </c>
      <c r="E222" s="210" t="s">
        <v>19</v>
      </c>
      <c r="F222" s="211" t="s">
        <v>320</v>
      </c>
      <c r="G222" s="209"/>
      <c r="H222" s="212">
        <v>50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158</v>
      </c>
      <c r="AU222" s="218" t="s">
        <v>80</v>
      </c>
      <c r="AV222" s="14" t="s">
        <v>80</v>
      </c>
      <c r="AW222" s="14" t="s">
        <v>33</v>
      </c>
      <c r="AX222" s="14" t="s">
        <v>71</v>
      </c>
      <c r="AY222" s="218" t="s">
        <v>146</v>
      </c>
    </row>
    <row r="223" spans="1:65" s="14" customFormat="1" ht="11.25">
      <c r="B223" s="208"/>
      <c r="C223" s="209"/>
      <c r="D223" s="193" t="s">
        <v>158</v>
      </c>
      <c r="E223" s="210" t="s">
        <v>19</v>
      </c>
      <c r="F223" s="211" t="s">
        <v>321</v>
      </c>
      <c r="G223" s="209"/>
      <c r="H223" s="212">
        <v>180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158</v>
      </c>
      <c r="AU223" s="218" t="s">
        <v>80</v>
      </c>
      <c r="AV223" s="14" t="s">
        <v>80</v>
      </c>
      <c r="AW223" s="14" t="s">
        <v>33</v>
      </c>
      <c r="AX223" s="14" t="s">
        <v>71</v>
      </c>
      <c r="AY223" s="218" t="s">
        <v>146</v>
      </c>
    </row>
    <row r="224" spans="1:65" s="14" customFormat="1" ht="11.25">
      <c r="B224" s="208"/>
      <c r="C224" s="209"/>
      <c r="D224" s="193" t="s">
        <v>158</v>
      </c>
      <c r="E224" s="210" t="s">
        <v>19</v>
      </c>
      <c r="F224" s="211" t="s">
        <v>298</v>
      </c>
      <c r="G224" s="209"/>
      <c r="H224" s="212">
        <v>0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158</v>
      </c>
      <c r="AU224" s="218" t="s">
        <v>80</v>
      </c>
      <c r="AV224" s="14" t="s">
        <v>80</v>
      </c>
      <c r="AW224" s="14" t="s">
        <v>33</v>
      </c>
      <c r="AX224" s="14" t="s">
        <v>71</v>
      </c>
      <c r="AY224" s="218" t="s">
        <v>146</v>
      </c>
    </row>
    <row r="225" spans="1:65" s="14" customFormat="1" ht="11.25">
      <c r="B225" s="208"/>
      <c r="C225" s="209"/>
      <c r="D225" s="193" t="s">
        <v>158</v>
      </c>
      <c r="E225" s="210" t="s">
        <v>19</v>
      </c>
      <c r="F225" s="211" t="s">
        <v>322</v>
      </c>
      <c r="G225" s="209"/>
      <c r="H225" s="212">
        <v>229.28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158</v>
      </c>
      <c r="AU225" s="218" t="s">
        <v>80</v>
      </c>
      <c r="AV225" s="14" t="s">
        <v>80</v>
      </c>
      <c r="AW225" s="14" t="s">
        <v>33</v>
      </c>
      <c r="AX225" s="14" t="s">
        <v>71</v>
      </c>
      <c r="AY225" s="218" t="s">
        <v>146</v>
      </c>
    </row>
    <row r="226" spans="1:65" s="15" customFormat="1" ht="11.25">
      <c r="B226" s="219"/>
      <c r="C226" s="220"/>
      <c r="D226" s="193" t="s">
        <v>158</v>
      </c>
      <c r="E226" s="221" t="s">
        <v>19</v>
      </c>
      <c r="F226" s="222" t="s">
        <v>161</v>
      </c>
      <c r="G226" s="220"/>
      <c r="H226" s="223">
        <v>636.22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158</v>
      </c>
      <c r="AU226" s="229" t="s">
        <v>80</v>
      </c>
      <c r="AV226" s="15" t="s">
        <v>154</v>
      </c>
      <c r="AW226" s="15" t="s">
        <v>33</v>
      </c>
      <c r="AX226" s="15" t="s">
        <v>78</v>
      </c>
      <c r="AY226" s="229" t="s">
        <v>146</v>
      </c>
    </row>
    <row r="227" spans="1:65" s="2" customFormat="1" ht="24.2" customHeight="1">
      <c r="A227" s="36"/>
      <c r="B227" s="37"/>
      <c r="C227" s="180" t="s">
        <v>323</v>
      </c>
      <c r="D227" s="180" t="s">
        <v>149</v>
      </c>
      <c r="E227" s="181" t="s">
        <v>324</v>
      </c>
      <c r="F227" s="182" t="s">
        <v>325</v>
      </c>
      <c r="G227" s="183" t="s">
        <v>326</v>
      </c>
      <c r="H227" s="184">
        <v>18</v>
      </c>
      <c r="I227" s="185"/>
      <c r="J227" s="186">
        <f>ROUND(I227*H227,2)</f>
        <v>0</v>
      </c>
      <c r="K227" s="182" t="s">
        <v>153</v>
      </c>
      <c r="L227" s="41"/>
      <c r="M227" s="187" t="s">
        <v>19</v>
      </c>
      <c r="N227" s="188" t="s">
        <v>42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154</v>
      </c>
      <c r="AT227" s="191" t="s">
        <v>149</v>
      </c>
      <c r="AU227" s="191" t="s">
        <v>80</v>
      </c>
      <c r="AY227" s="19" t="s">
        <v>146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78</v>
      </c>
      <c r="BK227" s="192">
        <f>ROUND(I227*H227,2)</f>
        <v>0</v>
      </c>
      <c r="BL227" s="19" t="s">
        <v>154</v>
      </c>
      <c r="BM227" s="191" t="s">
        <v>327</v>
      </c>
    </row>
    <row r="228" spans="1:65" s="2" customFormat="1" ht="68.25">
      <c r="A228" s="36"/>
      <c r="B228" s="37"/>
      <c r="C228" s="38"/>
      <c r="D228" s="193" t="s">
        <v>156</v>
      </c>
      <c r="E228" s="38"/>
      <c r="F228" s="194" t="s">
        <v>328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156</v>
      </c>
      <c r="AU228" s="19" t="s">
        <v>80</v>
      </c>
    </row>
    <row r="229" spans="1:65" s="14" customFormat="1" ht="22.5">
      <c r="B229" s="208"/>
      <c r="C229" s="209"/>
      <c r="D229" s="193" t="s">
        <v>158</v>
      </c>
      <c r="E229" s="210" t="s">
        <v>19</v>
      </c>
      <c r="F229" s="211" t="s">
        <v>329</v>
      </c>
      <c r="G229" s="209"/>
      <c r="H229" s="212">
        <v>10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158</v>
      </c>
      <c r="AU229" s="218" t="s">
        <v>80</v>
      </c>
      <c r="AV229" s="14" t="s">
        <v>80</v>
      </c>
      <c r="AW229" s="14" t="s">
        <v>33</v>
      </c>
      <c r="AX229" s="14" t="s">
        <v>71</v>
      </c>
      <c r="AY229" s="218" t="s">
        <v>146</v>
      </c>
    </row>
    <row r="230" spans="1:65" s="14" customFormat="1" ht="11.25">
      <c r="B230" s="208"/>
      <c r="C230" s="209"/>
      <c r="D230" s="193" t="s">
        <v>158</v>
      </c>
      <c r="E230" s="210" t="s">
        <v>19</v>
      </c>
      <c r="F230" s="211" t="s">
        <v>330</v>
      </c>
      <c r="G230" s="209"/>
      <c r="H230" s="212">
        <v>8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158</v>
      </c>
      <c r="AU230" s="218" t="s">
        <v>80</v>
      </c>
      <c r="AV230" s="14" t="s">
        <v>80</v>
      </c>
      <c r="AW230" s="14" t="s">
        <v>33</v>
      </c>
      <c r="AX230" s="14" t="s">
        <v>71</v>
      </c>
      <c r="AY230" s="218" t="s">
        <v>146</v>
      </c>
    </row>
    <row r="231" spans="1:65" s="15" customFormat="1" ht="11.25">
      <c r="B231" s="219"/>
      <c r="C231" s="220"/>
      <c r="D231" s="193" t="s">
        <v>158</v>
      </c>
      <c r="E231" s="221" t="s">
        <v>19</v>
      </c>
      <c r="F231" s="222" t="s">
        <v>161</v>
      </c>
      <c r="G231" s="220"/>
      <c r="H231" s="223">
        <v>18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158</v>
      </c>
      <c r="AU231" s="229" t="s">
        <v>80</v>
      </c>
      <c r="AV231" s="15" t="s">
        <v>154</v>
      </c>
      <c r="AW231" s="15" t="s">
        <v>33</v>
      </c>
      <c r="AX231" s="15" t="s">
        <v>78</v>
      </c>
      <c r="AY231" s="229" t="s">
        <v>146</v>
      </c>
    </row>
    <row r="232" spans="1:65" s="2" customFormat="1" ht="24.2" customHeight="1">
      <c r="A232" s="36"/>
      <c r="B232" s="37"/>
      <c r="C232" s="180" t="s">
        <v>331</v>
      </c>
      <c r="D232" s="180" t="s">
        <v>149</v>
      </c>
      <c r="E232" s="181" t="s">
        <v>332</v>
      </c>
      <c r="F232" s="182" t="s">
        <v>333</v>
      </c>
      <c r="G232" s="183" t="s">
        <v>326</v>
      </c>
      <c r="H232" s="184">
        <v>2</v>
      </c>
      <c r="I232" s="185"/>
      <c r="J232" s="186">
        <f>ROUND(I232*H232,2)</f>
        <v>0</v>
      </c>
      <c r="K232" s="182" t="s">
        <v>153</v>
      </c>
      <c r="L232" s="41"/>
      <c r="M232" s="187" t="s">
        <v>19</v>
      </c>
      <c r="N232" s="188" t="s">
        <v>42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154</v>
      </c>
      <c r="AT232" s="191" t="s">
        <v>149</v>
      </c>
      <c r="AU232" s="191" t="s">
        <v>80</v>
      </c>
      <c r="AY232" s="19" t="s">
        <v>146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78</v>
      </c>
      <c r="BK232" s="192">
        <f>ROUND(I232*H232,2)</f>
        <v>0</v>
      </c>
      <c r="BL232" s="19" t="s">
        <v>154</v>
      </c>
      <c r="BM232" s="191" t="s">
        <v>334</v>
      </c>
    </row>
    <row r="233" spans="1:65" s="2" customFormat="1" ht="58.5">
      <c r="A233" s="36"/>
      <c r="B233" s="37"/>
      <c r="C233" s="38"/>
      <c r="D233" s="193" t="s">
        <v>156</v>
      </c>
      <c r="E233" s="38"/>
      <c r="F233" s="194" t="s">
        <v>335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156</v>
      </c>
      <c r="AU233" s="19" t="s">
        <v>80</v>
      </c>
    </row>
    <row r="234" spans="1:65" s="14" customFormat="1" ht="11.25">
      <c r="B234" s="208"/>
      <c r="C234" s="209"/>
      <c r="D234" s="193" t="s">
        <v>158</v>
      </c>
      <c r="E234" s="210" t="s">
        <v>19</v>
      </c>
      <c r="F234" s="211" t="s">
        <v>336</v>
      </c>
      <c r="G234" s="209"/>
      <c r="H234" s="212">
        <v>2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158</v>
      </c>
      <c r="AU234" s="218" t="s">
        <v>80</v>
      </c>
      <c r="AV234" s="14" t="s">
        <v>80</v>
      </c>
      <c r="AW234" s="14" t="s">
        <v>33</v>
      </c>
      <c r="AX234" s="14" t="s">
        <v>71</v>
      </c>
      <c r="AY234" s="218" t="s">
        <v>146</v>
      </c>
    </row>
    <row r="235" spans="1:65" s="15" customFormat="1" ht="11.25">
      <c r="B235" s="219"/>
      <c r="C235" s="220"/>
      <c r="D235" s="193" t="s">
        <v>158</v>
      </c>
      <c r="E235" s="221" t="s">
        <v>19</v>
      </c>
      <c r="F235" s="222" t="s">
        <v>161</v>
      </c>
      <c r="G235" s="220"/>
      <c r="H235" s="223">
        <v>2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158</v>
      </c>
      <c r="AU235" s="229" t="s">
        <v>80</v>
      </c>
      <c r="AV235" s="15" t="s">
        <v>154</v>
      </c>
      <c r="AW235" s="15" t="s">
        <v>33</v>
      </c>
      <c r="AX235" s="15" t="s">
        <v>78</v>
      </c>
      <c r="AY235" s="229" t="s">
        <v>146</v>
      </c>
    </row>
    <row r="236" spans="1:65" s="2" customFormat="1" ht="37.9" customHeight="1">
      <c r="A236" s="36"/>
      <c r="B236" s="37"/>
      <c r="C236" s="180" t="s">
        <v>337</v>
      </c>
      <c r="D236" s="180" t="s">
        <v>149</v>
      </c>
      <c r="E236" s="181" t="s">
        <v>338</v>
      </c>
      <c r="F236" s="182" t="s">
        <v>339</v>
      </c>
      <c r="G236" s="183" t="s">
        <v>251</v>
      </c>
      <c r="H236" s="184">
        <v>547.11199999999997</v>
      </c>
      <c r="I236" s="185"/>
      <c r="J236" s="186">
        <f>ROUND(I236*H236,2)</f>
        <v>0</v>
      </c>
      <c r="K236" s="182" t="s">
        <v>153</v>
      </c>
      <c r="L236" s="41"/>
      <c r="M236" s="187" t="s">
        <v>19</v>
      </c>
      <c r="N236" s="188" t="s">
        <v>42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154</v>
      </c>
      <c r="AT236" s="191" t="s">
        <v>149</v>
      </c>
      <c r="AU236" s="191" t="s">
        <v>80</v>
      </c>
      <c r="AY236" s="19" t="s">
        <v>146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78</v>
      </c>
      <c r="BK236" s="192">
        <f>ROUND(I236*H236,2)</f>
        <v>0</v>
      </c>
      <c r="BL236" s="19" t="s">
        <v>154</v>
      </c>
      <c r="BM236" s="191" t="s">
        <v>340</v>
      </c>
    </row>
    <row r="237" spans="1:65" s="2" customFormat="1" ht="58.5">
      <c r="A237" s="36"/>
      <c r="B237" s="37"/>
      <c r="C237" s="38"/>
      <c r="D237" s="193" t="s">
        <v>156</v>
      </c>
      <c r="E237" s="38"/>
      <c r="F237" s="194" t="s">
        <v>341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156</v>
      </c>
      <c r="AU237" s="19" t="s">
        <v>80</v>
      </c>
    </row>
    <row r="238" spans="1:65" s="14" customFormat="1" ht="22.5">
      <c r="B238" s="208"/>
      <c r="C238" s="209"/>
      <c r="D238" s="193" t="s">
        <v>158</v>
      </c>
      <c r="E238" s="210" t="s">
        <v>19</v>
      </c>
      <c r="F238" s="211" t="s">
        <v>342</v>
      </c>
      <c r="G238" s="209"/>
      <c r="H238" s="212">
        <v>321.42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158</v>
      </c>
      <c r="AU238" s="218" t="s">
        <v>80</v>
      </c>
      <c r="AV238" s="14" t="s">
        <v>80</v>
      </c>
      <c r="AW238" s="14" t="s">
        <v>33</v>
      </c>
      <c r="AX238" s="14" t="s">
        <v>71</v>
      </c>
      <c r="AY238" s="218" t="s">
        <v>146</v>
      </c>
    </row>
    <row r="239" spans="1:65" s="14" customFormat="1" ht="11.25">
      <c r="B239" s="208"/>
      <c r="C239" s="209"/>
      <c r="D239" s="193" t="s">
        <v>158</v>
      </c>
      <c r="E239" s="210" t="s">
        <v>19</v>
      </c>
      <c r="F239" s="211" t="s">
        <v>343</v>
      </c>
      <c r="G239" s="209"/>
      <c r="H239" s="212">
        <v>225.69200000000001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158</v>
      </c>
      <c r="AU239" s="218" t="s">
        <v>80</v>
      </c>
      <c r="AV239" s="14" t="s">
        <v>80</v>
      </c>
      <c r="AW239" s="14" t="s">
        <v>33</v>
      </c>
      <c r="AX239" s="14" t="s">
        <v>71</v>
      </c>
      <c r="AY239" s="218" t="s">
        <v>146</v>
      </c>
    </row>
    <row r="240" spans="1:65" s="15" customFormat="1" ht="11.25">
      <c r="B240" s="219"/>
      <c r="C240" s="220"/>
      <c r="D240" s="193" t="s">
        <v>158</v>
      </c>
      <c r="E240" s="221" t="s">
        <v>19</v>
      </c>
      <c r="F240" s="222" t="s">
        <v>161</v>
      </c>
      <c r="G240" s="220"/>
      <c r="H240" s="223">
        <v>547.11199999999997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158</v>
      </c>
      <c r="AU240" s="229" t="s">
        <v>80</v>
      </c>
      <c r="AV240" s="15" t="s">
        <v>154</v>
      </c>
      <c r="AW240" s="15" t="s">
        <v>33</v>
      </c>
      <c r="AX240" s="15" t="s">
        <v>78</v>
      </c>
      <c r="AY240" s="229" t="s">
        <v>146</v>
      </c>
    </row>
    <row r="241" spans="1:65" s="2" customFormat="1" ht="37.9" customHeight="1">
      <c r="A241" s="36"/>
      <c r="B241" s="37"/>
      <c r="C241" s="180" t="s">
        <v>344</v>
      </c>
      <c r="D241" s="180" t="s">
        <v>149</v>
      </c>
      <c r="E241" s="181" t="s">
        <v>345</v>
      </c>
      <c r="F241" s="182" t="s">
        <v>346</v>
      </c>
      <c r="G241" s="183" t="s">
        <v>251</v>
      </c>
      <c r="H241" s="184">
        <v>547.11199999999997</v>
      </c>
      <c r="I241" s="185"/>
      <c r="J241" s="186">
        <f>ROUND(I241*H241,2)</f>
        <v>0</v>
      </c>
      <c r="K241" s="182" t="s">
        <v>153</v>
      </c>
      <c r="L241" s="41"/>
      <c r="M241" s="187" t="s">
        <v>19</v>
      </c>
      <c r="N241" s="188" t="s">
        <v>42</v>
      </c>
      <c r="O241" s="6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154</v>
      </c>
      <c r="AT241" s="191" t="s">
        <v>149</v>
      </c>
      <c r="AU241" s="191" t="s">
        <v>80</v>
      </c>
      <c r="AY241" s="19" t="s">
        <v>146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78</v>
      </c>
      <c r="BK241" s="192">
        <f>ROUND(I241*H241,2)</f>
        <v>0</v>
      </c>
      <c r="BL241" s="19" t="s">
        <v>154</v>
      </c>
      <c r="BM241" s="191" t="s">
        <v>347</v>
      </c>
    </row>
    <row r="242" spans="1:65" s="2" customFormat="1" ht="58.5">
      <c r="A242" s="36"/>
      <c r="B242" s="37"/>
      <c r="C242" s="38"/>
      <c r="D242" s="193" t="s">
        <v>156</v>
      </c>
      <c r="E242" s="38"/>
      <c r="F242" s="194" t="s">
        <v>348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156</v>
      </c>
      <c r="AU242" s="19" t="s">
        <v>80</v>
      </c>
    </row>
    <row r="243" spans="1:65" s="14" customFormat="1" ht="22.5">
      <c r="B243" s="208"/>
      <c r="C243" s="209"/>
      <c r="D243" s="193" t="s">
        <v>158</v>
      </c>
      <c r="E243" s="210" t="s">
        <v>19</v>
      </c>
      <c r="F243" s="211" t="s">
        <v>342</v>
      </c>
      <c r="G243" s="209"/>
      <c r="H243" s="212">
        <v>321.42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158</v>
      </c>
      <c r="AU243" s="218" t="s">
        <v>80</v>
      </c>
      <c r="AV243" s="14" t="s">
        <v>80</v>
      </c>
      <c r="AW243" s="14" t="s">
        <v>33</v>
      </c>
      <c r="AX243" s="14" t="s">
        <v>71</v>
      </c>
      <c r="AY243" s="218" t="s">
        <v>146</v>
      </c>
    </row>
    <row r="244" spans="1:65" s="14" customFormat="1" ht="11.25">
      <c r="B244" s="208"/>
      <c r="C244" s="209"/>
      <c r="D244" s="193" t="s">
        <v>158</v>
      </c>
      <c r="E244" s="210" t="s">
        <v>19</v>
      </c>
      <c r="F244" s="211" t="s">
        <v>343</v>
      </c>
      <c r="G244" s="209"/>
      <c r="H244" s="212">
        <v>225.69200000000001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158</v>
      </c>
      <c r="AU244" s="218" t="s">
        <v>80</v>
      </c>
      <c r="AV244" s="14" t="s">
        <v>80</v>
      </c>
      <c r="AW244" s="14" t="s">
        <v>33</v>
      </c>
      <c r="AX244" s="14" t="s">
        <v>71</v>
      </c>
      <c r="AY244" s="218" t="s">
        <v>146</v>
      </c>
    </row>
    <row r="245" spans="1:65" s="15" customFormat="1" ht="11.25">
      <c r="B245" s="219"/>
      <c r="C245" s="220"/>
      <c r="D245" s="193" t="s">
        <v>158</v>
      </c>
      <c r="E245" s="221" t="s">
        <v>19</v>
      </c>
      <c r="F245" s="222" t="s">
        <v>161</v>
      </c>
      <c r="G245" s="220"/>
      <c r="H245" s="223">
        <v>547.11199999999997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158</v>
      </c>
      <c r="AU245" s="229" t="s">
        <v>80</v>
      </c>
      <c r="AV245" s="15" t="s">
        <v>154</v>
      </c>
      <c r="AW245" s="15" t="s">
        <v>33</v>
      </c>
      <c r="AX245" s="15" t="s">
        <v>78</v>
      </c>
      <c r="AY245" s="229" t="s">
        <v>146</v>
      </c>
    </row>
    <row r="246" spans="1:65" s="2" customFormat="1" ht="24.2" customHeight="1">
      <c r="A246" s="36"/>
      <c r="B246" s="37"/>
      <c r="C246" s="180" t="s">
        <v>349</v>
      </c>
      <c r="D246" s="180" t="s">
        <v>149</v>
      </c>
      <c r="E246" s="181" t="s">
        <v>350</v>
      </c>
      <c r="F246" s="182" t="s">
        <v>351</v>
      </c>
      <c r="G246" s="183" t="s">
        <v>209</v>
      </c>
      <c r="H246" s="184">
        <v>2</v>
      </c>
      <c r="I246" s="185"/>
      <c r="J246" s="186">
        <f>ROUND(I246*H246,2)</f>
        <v>0</v>
      </c>
      <c r="K246" s="182" t="s">
        <v>153</v>
      </c>
      <c r="L246" s="41"/>
      <c r="M246" s="187" t="s">
        <v>19</v>
      </c>
      <c r="N246" s="188" t="s">
        <v>42</v>
      </c>
      <c r="O246" s="66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154</v>
      </c>
      <c r="AT246" s="191" t="s">
        <v>149</v>
      </c>
      <c r="AU246" s="191" t="s">
        <v>80</v>
      </c>
      <c r="AY246" s="19" t="s">
        <v>146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78</v>
      </c>
      <c r="BK246" s="192">
        <f>ROUND(I246*H246,2)</f>
        <v>0</v>
      </c>
      <c r="BL246" s="19" t="s">
        <v>154</v>
      </c>
      <c r="BM246" s="191" t="s">
        <v>352</v>
      </c>
    </row>
    <row r="247" spans="1:65" s="2" customFormat="1" ht="29.25">
      <c r="A247" s="36"/>
      <c r="B247" s="37"/>
      <c r="C247" s="38"/>
      <c r="D247" s="193" t="s">
        <v>156</v>
      </c>
      <c r="E247" s="38"/>
      <c r="F247" s="194" t="s">
        <v>353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156</v>
      </c>
      <c r="AU247" s="19" t="s">
        <v>80</v>
      </c>
    </row>
    <row r="248" spans="1:65" s="2" customFormat="1" ht="19.5">
      <c r="A248" s="36"/>
      <c r="B248" s="37"/>
      <c r="C248" s="38"/>
      <c r="D248" s="193" t="s">
        <v>278</v>
      </c>
      <c r="E248" s="38"/>
      <c r="F248" s="240" t="s">
        <v>354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278</v>
      </c>
      <c r="AU248" s="19" t="s">
        <v>80</v>
      </c>
    </row>
    <row r="249" spans="1:65" s="2" customFormat="1" ht="16.5" customHeight="1">
      <c r="A249" s="36"/>
      <c r="B249" s="37"/>
      <c r="C249" s="230" t="s">
        <v>355</v>
      </c>
      <c r="D249" s="230" t="s">
        <v>170</v>
      </c>
      <c r="E249" s="231" t="s">
        <v>356</v>
      </c>
      <c r="F249" s="232" t="s">
        <v>357</v>
      </c>
      <c r="G249" s="233" t="s">
        <v>209</v>
      </c>
      <c r="H249" s="234">
        <v>16</v>
      </c>
      <c r="I249" s="235"/>
      <c r="J249" s="236">
        <f>ROUND(I249*H249,2)</f>
        <v>0</v>
      </c>
      <c r="K249" s="232" t="s">
        <v>19</v>
      </c>
      <c r="L249" s="237"/>
      <c r="M249" s="238" t="s">
        <v>19</v>
      </c>
      <c r="N249" s="239" t="s">
        <v>42</v>
      </c>
      <c r="O249" s="66"/>
      <c r="P249" s="189">
        <f>O249*H249</f>
        <v>0</v>
      </c>
      <c r="Q249" s="189">
        <v>8.5199999999999998E-3</v>
      </c>
      <c r="R249" s="189">
        <f>Q249*H249</f>
        <v>0.13632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174</v>
      </c>
      <c r="AT249" s="191" t="s">
        <v>170</v>
      </c>
      <c r="AU249" s="191" t="s">
        <v>80</v>
      </c>
      <c r="AY249" s="19" t="s">
        <v>146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78</v>
      </c>
      <c r="BK249" s="192">
        <f>ROUND(I249*H249,2)</f>
        <v>0</v>
      </c>
      <c r="BL249" s="19" t="s">
        <v>154</v>
      </c>
      <c r="BM249" s="191" t="s">
        <v>358</v>
      </c>
    </row>
    <row r="250" spans="1:65" s="2" customFormat="1" ht="11.25">
      <c r="A250" s="36"/>
      <c r="B250" s="37"/>
      <c r="C250" s="38"/>
      <c r="D250" s="193" t="s">
        <v>156</v>
      </c>
      <c r="E250" s="38"/>
      <c r="F250" s="194" t="s">
        <v>357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156</v>
      </c>
      <c r="AU250" s="19" t="s">
        <v>80</v>
      </c>
    </row>
    <row r="251" spans="1:65" s="14" customFormat="1" ht="11.25">
      <c r="B251" s="208"/>
      <c r="C251" s="209"/>
      <c r="D251" s="193" t="s">
        <v>158</v>
      </c>
      <c r="E251" s="210" t="s">
        <v>19</v>
      </c>
      <c r="F251" s="211" t="s">
        <v>359</v>
      </c>
      <c r="G251" s="209"/>
      <c r="H251" s="212">
        <v>16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158</v>
      </c>
      <c r="AU251" s="218" t="s">
        <v>80</v>
      </c>
      <c r="AV251" s="14" t="s">
        <v>80</v>
      </c>
      <c r="AW251" s="14" t="s">
        <v>33</v>
      </c>
      <c r="AX251" s="14" t="s">
        <v>71</v>
      </c>
      <c r="AY251" s="218" t="s">
        <v>146</v>
      </c>
    </row>
    <row r="252" spans="1:65" s="15" customFormat="1" ht="11.25">
      <c r="B252" s="219"/>
      <c r="C252" s="220"/>
      <c r="D252" s="193" t="s">
        <v>158</v>
      </c>
      <c r="E252" s="221" t="s">
        <v>19</v>
      </c>
      <c r="F252" s="222" t="s">
        <v>161</v>
      </c>
      <c r="G252" s="220"/>
      <c r="H252" s="223">
        <v>16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158</v>
      </c>
      <c r="AU252" s="229" t="s">
        <v>80</v>
      </c>
      <c r="AV252" s="15" t="s">
        <v>154</v>
      </c>
      <c r="AW252" s="15" t="s">
        <v>33</v>
      </c>
      <c r="AX252" s="15" t="s">
        <v>78</v>
      </c>
      <c r="AY252" s="229" t="s">
        <v>146</v>
      </c>
    </row>
    <row r="253" spans="1:65" s="2" customFormat="1" ht="21.75" customHeight="1">
      <c r="A253" s="36"/>
      <c r="B253" s="37"/>
      <c r="C253" s="230" t="s">
        <v>360</v>
      </c>
      <c r="D253" s="230" t="s">
        <v>170</v>
      </c>
      <c r="E253" s="231" t="s">
        <v>361</v>
      </c>
      <c r="F253" s="232" t="s">
        <v>362</v>
      </c>
      <c r="G253" s="233" t="s">
        <v>209</v>
      </c>
      <c r="H253" s="234">
        <v>16</v>
      </c>
      <c r="I253" s="235"/>
      <c r="J253" s="236">
        <f>ROUND(I253*H253,2)</f>
        <v>0</v>
      </c>
      <c r="K253" s="232" t="s">
        <v>19</v>
      </c>
      <c r="L253" s="237"/>
      <c r="M253" s="238" t="s">
        <v>19</v>
      </c>
      <c r="N253" s="239" t="s">
        <v>42</v>
      </c>
      <c r="O253" s="66"/>
      <c r="P253" s="189">
        <f>O253*H253</f>
        <v>0</v>
      </c>
      <c r="Q253" s="189">
        <v>1.8000000000000001E-4</v>
      </c>
      <c r="R253" s="189">
        <f>Q253*H253</f>
        <v>2.8800000000000002E-3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174</v>
      </c>
      <c r="AT253" s="191" t="s">
        <v>170</v>
      </c>
      <c r="AU253" s="191" t="s">
        <v>80</v>
      </c>
      <c r="AY253" s="19" t="s">
        <v>146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78</v>
      </c>
      <c r="BK253" s="192">
        <f>ROUND(I253*H253,2)</f>
        <v>0</v>
      </c>
      <c r="BL253" s="19" t="s">
        <v>154</v>
      </c>
      <c r="BM253" s="191" t="s">
        <v>363</v>
      </c>
    </row>
    <row r="254" spans="1:65" s="2" customFormat="1" ht="11.25">
      <c r="A254" s="36"/>
      <c r="B254" s="37"/>
      <c r="C254" s="38"/>
      <c r="D254" s="193" t="s">
        <v>156</v>
      </c>
      <c r="E254" s="38"/>
      <c r="F254" s="194" t="s">
        <v>362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156</v>
      </c>
      <c r="AU254" s="19" t="s">
        <v>80</v>
      </c>
    </row>
    <row r="255" spans="1:65" s="14" customFormat="1" ht="11.25">
      <c r="B255" s="208"/>
      <c r="C255" s="209"/>
      <c r="D255" s="193" t="s">
        <v>158</v>
      </c>
      <c r="E255" s="210" t="s">
        <v>19</v>
      </c>
      <c r="F255" s="211" t="s">
        <v>364</v>
      </c>
      <c r="G255" s="209"/>
      <c r="H255" s="212">
        <v>16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158</v>
      </c>
      <c r="AU255" s="218" t="s">
        <v>80</v>
      </c>
      <c r="AV255" s="14" t="s">
        <v>80</v>
      </c>
      <c r="AW255" s="14" t="s">
        <v>33</v>
      </c>
      <c r="AX255" s="14" t="s">
        <v>71</v>
      </c>
      <c r="AY255" s="218" t="s">
        <v>146</v>
      </c>
    </row>
    <row r="256" spans="1:65" s="15" customFormat="1" ht="11.25">
      <c r="B256" s="219"/>
      <c r="C256" s="220"/>
      <c r="D256" s="193" t="s">
        <v>158</v>
      </c>
      <c r="E256" s="221" t="s">
        <v>19</v>
      </c>
      <c r="F256" s="222" t="s">
        <v>161</v>
      </c>
      <c r="G256" s="220"/>
      <c r="H256" s="223">
        <v>16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158</v>
      </c>
      <c r="AU256" s="229" t="s">
        <v>80</v>
      </c>
      <c r="AV256" s="15" t="s">
        <v>154</v>
      </c>
      <c r="AW256" s="15" t="s">
        <v>33</v>
      </c>
      <c r="AX256" s="15" t="s">
        <v>78</v>
      </c>
      <c r="AY256" s="229" t="s">
        <v>146</v>
      </c>
    </row>
    <row r="257" spans="1:65" s="2" customFormat="1" ht="21.75" customHeight="1">
      <c r="A257" s="36"/>
      <c r="B257" s="37"/>
      <c r="C257" s="230" t="s">
        <v>365</v>
      </c>
      <c r="D257" s="230" t="s">
        <v>170</v>
      </c>
      <c r="E257" s="231" t="s">
        <v>366</v>
      </c>
      <c r="F257" s="232" t="s">
        <v>367</v>
      </c>
      <c r="G257" s="233" t="s">
        <v>209</v>
      </c>
      <c r="H257" s="234">
        <v>40</v>
      </c>
      <c r="I257" s="235"/>
      <c r="J257" s="236">
        <f>ROUND(I257*H257,2)</f>
        <v>0</v>
      </c>
      <c r="K257" s="232" t="s">
        <v>19</v>
      </c>
      <c r="L257" s="237"/>
      <c r="M257" s="238" t="s">
        <v>19</v>
      </c>
      <c r="N257" s="239" t="s">
        <v>42</v>
      </c>
      <c r="O257" s="66"/>
      <c r="P257" s="189">
        <f>O257*H257</f>
        <v>0</v>
      </c>
      <c r="Q257" s="189">
        <v>1.8000000000000001E-4</v>
      </c>
      <c r="R257" s="189">
        <f>Q257*H257</f>
        <v>7.2000000000000007E-3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174</v>
      </c>
      <c r="AT257" s="191" t="s">
        <v>170</v>
      </c>
      <c r="AU257" s="191" t="s">
        <v>80</v>
      </c>
      <c r="AY257" s="19" t="s">
        <v>146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78</v>
      </c>
      <c r="BK257" s="192">
        <f>ROUND(I257*H257,2)</f>
        <v>0</v>
      </c>
      <c r="BL257" s="19" t="s">
        <v>154</v>
      </c>
      <c r="BM257" s="191" t="s">
        <v>368</v>
      </c>
    </row>
    <row r="258" spans="1:65" s="2" customFormat="1" ht="11.25">
      <c r="A258" s="36"/>
      <c r="B258" s="37"/>
      <c r="C258" s="38"/>
      <c r="D258" s="193" t="s">
        <v>156</v>
      </c>
      <c r="E258" s="38"/>
      <c r="F258" s="194" t="s">
        <v>367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156</v>
      </c>
      <c r="AU258" s="19" t="s">
        <v>80</v>
      </c>
    </row>
    <row r="259" spans="1:65" s="14" customFormat="1" ht="11.25">
      <c r="B259" s="208"/>
      <c r="C259" s="209"/>
      <c r="D259" s="193" t="s">
        <v>158</v>
      </c>
      <c r="E259" s="210" t="s">
        <v>19</v>
      </c>
      <c r="F259" s="211" t="s">
        <v>369</v>
      </c>
      <c r="G259" s="209"/>
      <c r="H259" s="212">
        <v>40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158</v>
      </c>
      <c r="AU259" s="218" t="s">
        <v>80</v>
      </c>
      <c r="AV259" s="14" t="s">
        <v>80</v>
      </c>
      <c r="AW259" s="14" t="s">
        <v>33</v>
      </c>
      <c r="AX259" s="14" t="s">
        <v>71</v>
      </c>
      <c r="AY259" s="218" t="s">
        <v>146</v>
      </c>
    </row>
    <row r="260" spans="1:65" s="15" customFormat="1" ht="11.25">
      <c r="B260" s="219"/>
      <c r="C260" s="220"/>
      <c r="D260" s="193" t="s">
        <v>158</v>
      </c>
      <c r="E260" s="221" t="s">
        <v>19</v>
      </c>
      <c r="F260" s="222" t="s">
        <v>161</v>
      </c>
      <c r="G260" s="220"/>
      <c r="H260" s="223">
        <v>40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158</v>
      </c>
      <c r="AU260" s="229" t="s">
        <v>80</v>
      </c>
      <c r="AV260" s="15" t="s">
        <v>154</v>
      </c>
      <c r="AW260" s="15" t="s">
        <v>33</v>
      </c>
      <c r="AX260" s="15" t="s">
        <v>78</v>
      </c>
      <c r="AY260" s="229" t="s">
        <v>146</v>
      </c>
    </row>
    <row r="261" spans="1:65" s="2" customFormat="1" ht="24.2" customHeight="1">
      <c r="A261" s="36"/>
      <c r="B261" s="37"/>
      <c r="C261" s="230" t="s">
        <v>370</v>
      </c>
      <c r="D261" s="230" t="s">
        <v>170</v>
      </c>
      <c r="E261" s="231" t="s">
        <v>371</v>
      </c>
      <c r="F261" s="232" t="s">
        <v>372</v>
      </c>
      <c r="G261" s="233" t="s">
        <v>209</v>
      </c>
      <c r="H261" s="234">
        <v>16</v>
      </c>
      <c r="I261" s="235"/>
      <c r="J261" s="236">
        <f>ROUND(I261*H261,2)</f>
        <v>0</v>
      </c>
      <c r="K261" s="232" t="s">
        <v>19</v>
      </c>
      <c r="L261" s="237"/>
      <c r="M261" s="238" t="s">
        <v>19</v>
      </c>
      <c r="N261" s="239" t="s">
        <v>42</v>
      </c>
      <c r="O261" s="66"/>
      <c r="P261" s="189">
        <f>O261*H261</f>
        <v>0</v>
      </c>
      <c r="Q261" s="189">
        <v>9.0000000000000006E-5</v>
      </c>
      <c r="R261" s="189">
        <f>Q261*H261</f>
        <v>1.4400000000000001E-3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174</v>
      </c>
      <c r="AT261" s="191" t="s">
        <v>170</v>
      </c>
      <c r="AU261" s="191" t="s">
        <v>80</v>
      </c>
      <c r="AY261" s="19" t="s">
        <v>146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78</v>
      </c>
      <c r="BK261" s="192">
        <f>ROUND(I261*H261,2)</f>
        <v>0</v>
      </c>
      <c r="BL261" s="19" t="s">
        <v>154</v>
      </c>
      <c r="BM261" s="191" t="s">
        <v>373</v>
      </c>
    </row>
    <row r="262" spans="1:65" s="2" customFormat="1" ht="11.25">
      <c r="A262" s="36"/>
      <c r="B262" s="37"/>
      <c r="C262" s="38"/>
      <c r="D262" s="193" t="s">
        <v>156</v>
      </c>
      <c r="E262" s="38"/>
      <c r="F262" s="194" t="s">
        <v>372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156</v>
      </c>
      <c r="AU262" s="19" t="s">
        <v>80</v>
      </c>
    </row>
    <row r="263" spans="1:65" s="14" customFormat="1" ht="11.25">
      <c r="B263" s="208"/>
      <c r="C263" s="209"/>
      <c r="D263" s="193" t="s">
        <v>158</v>
      </c>
      <c r="E263" s="210" t="s">
        <v>19</v>
      </c>
      <c r="F263" s="211" t="s">
        <v>374</v>
      </c>
      <c r="G263" s="209"/>
      <c r="H263" s="212">
        <v>16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158</v>
      </c>
      <c r="AU263" s="218" t="s">
        <v>80</v>
      </c>
      <c r="AV263" s="14" t="s">
        <v>80</v>
      </c>
      <c r="AW263" s="14" t="s">
        <v>33</v>
      </c>
      <c r="AX263" s="14" t="s">
        <v>71</v>
      </c>
      <c r="AY263" s="218" t="s">
        <v>146</v>
      </c>
    </row>
    <row r="264" spans="1:65" s="15" customFormat="1" ht="11.25">
      <c r="B264" s="219"/>
      <c r="C264" s="220"/>
      <c r="D264" s="193" t="s">
        <v>158</v>
      </c>
      <c r="E264" s="221" t="s">
        <v>19</v>
      </c>
      <c r="F264" s="222" t="s">
        <v>161</v>
      </c>
      <c r="G264" s="220"/>
      <c r="H264" s="223">
        <v>16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158</v>
      </c>
      <c r="AU264" s="229" t="s">
        <v>80</v>
      </c>
      <c r="AV264" s="15" t="s">
        <v>154</v>
      </c>
      <c r="AW264" s="15" t="s">
        <v>33</v>
      </c>
      <c r="AX264" s="15" t="s">
        <v>78</v>
      </c>
      <c r="AY264" s="229" t="s">
        <v>146</v>
      </c>
    </row>
    <row r="265" spans="1:65" s="2" customFormat="1" ht="16.5" customHeight="1">
      <c r="A265" s="36"/>
      <c r="B265" s="37"/>
      <c r="C265" s="230" t="s">
        <v>375</v>
      </c>
      <c r="D265" s="230" t="s">
        <v>170</v>
      </c>
      <c r="E265" s="231" t="s">
        <v>376</v>
      </c>
      <c r="F265" s="232" t="s">
        <v>377</v>
      </c>
      <c r="G265" s="233" t="s">
        <v>209</v>
      </c>
      <c r="H265" s="234">
        <v>40</v>
      </c>
      <c r="I265" s="235"/>
      <c r="J265" s="236">
        <f>ROUND(I265*H265,2)</f>
        <v>0</v>
      </c>
      <c r="K265" s="232" t="s">
        <v>19</v>
      </c>
      <c r="L265" s="237"/>
      <c r="M265" s="238" t="s">
        <v>19</v>
      </c>
      <c r="N265" s="239" t="s">
        <v>42</v>
      </c>
      <c r="O265" s="66"/>
      <c r="P265" s="189">
        <f>O265*H265</f>
        <v>0</v>
      </c>
      <c r="Q265" s="189">
        <v>1.9000000000000001E-4</v>
      </c>
      <c r="R265" s="189">
        <f>Q265*H265</f>
        <v>7.6000000000000009E-3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174</v>
      </c>
      <c r="AT265" s="191" t="s">
        <v>170</v>
      </c>
      <c r="AU265" s="191" t="s">
        <v>80</v>
      </c>
      <c r="AY265" s="19" t="s">
        <v>146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78</v>
      </c>
      <c r="BK265" s="192">
        <f>ROUND(I265*H265,2)</f>
        <v>0</v>
      </c>
      <c r="BL265" s="19" t="s">
        <v>154</v>
      </c>
      <c r="BM265" s="191" t="s">
        <v>378</v>
      </c>
    </row>
    <row r="266" spans="1:65" s="2" customFormat="1" ht="11.25">
      <c r="A266" s="36"/>
      <c r="B266" s="37"/>
      <c r="C266" s="38"/>
      <c r="D266" s="193" t="s">
        <v>156</v>
      </c>
      <c r="E266" s="38"/>
      <c r="F266" s="194" t="s">
        <v>377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156</v>
      </c>
      <c r="AU266" s="19" t="s">
        <v>80</v>
      </c>
    </row>
    <row r="267" spans="1:65" s="14" customFormat="1" ht="22.5">
      <c r="B267" s="208"/>
      <c r="C267" s="209"/>
      <c r="D267" s="193" t="s">
        <v>158</v>
      </c>
      <c r="E267" s="210" t="s">
        <v>19</v>
      </c>
      <c r="F267" s="211" t="s">
        <v>379</v>
      </c>
      <c r="G267" s="209"/>
      <c r="H267" s="212">
        <v>40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158</v>
      </c>
      <c r="AU267" s="218" t="s">
        <v>80</v>
      </c>
      <c r="AV267" s="14" t="s">
        <v>80</v>
      </c>
      <c r="AW267" s="14" t="s">
        <v>33</v>
      </c>
      <c r="AX267" s="14" t="s">
        <v>71</v>
      </c>
      <c r="AY267" s="218" t="s">
        <v>146</v>
      </c>
    </row>
    <row r="268" spans="1:65" s="15" customFormat="1" ht="11.25">
      <c r="B268" s="219"/>
      <c r="C268" s="220"/>
      <c r="D268" s="193" t="s">
        <v>158</v>
      </c>
      <c r="E268" s="221" t="s">
        <v>19</v>
      </c>
      <c r="F268" s="222" t="s">
        <v>161</v>
      </c>
      <c r="G268" s="220"/>
      <c r="H268" s="223">
        <v>40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158</v>
      </c>
      <c r="AU268" s="229" t="s">
        <v>80</v>
      </c>
      <c r="AV268" s="15" t="s">
        <v>154</v>
      </c>
      <c r="AW268" s="15" t="s">
        <v>33</v>
      </c>
      <c r="AX268" s="15" t="s">
        <v>78</v>
      </c>
      <c r="AY268" s="229" t="s">
        <v>146</v>
      </c>
    </row>
    <row r="269" spans="1:65" s="2" customFormat="1" ht="16.5" customHeight="1">
      <c r="A269" s="36"/>
      <c r="B269" s="37"/>
      <c r="C269" s="230" t="s">
        <v>380</v>
      </c>
      <c r="D269" s="230" t="s">
        <v>170</v>
      </c>
      <c r="E269" s="231" t="s">
        <v>381</v>
      </c>
      <c r="F269" s="232" t="s">
        <v>382</v>
      </c>
      <c r="G269" s="233" t="s">
        <v>209</v>
      </c>
      <c r="H269" s="234">
        <v>40</v>
      </c>
      <c r="I269" s="235"/>
      <c r="J269" s="236">
        <f>ROUND(I269*H269,2)</f>
        <v>0</v>
      </c>
      <c r="K269" s="232" t="s">
        <v>19</v>
      </c>
      <c r="L269" s="237"/>
      <c r="M269" s="238" t="s">
        <v>19</v>
      </c>
      <c r="N269" s="239" t="s">
        <v>42</v>
      </c>
      <c r="O269" s="66"/>
      <c r="P269" s="189">
        <f>O269*H269</f>
        <v>0</v>
      </c>
      <c r="Q269" s="189">
        <v>1.167E-2</v>
      </c>
      <c r="R269" s="189">
        <f>Q269*H269</f>
        <v>0.46679999999999999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174</v>
      </c>
      <c r="AT269" s="191" t="s">
        <v>170</v>
      </c>
      <c r="AU269" s="191" t="s">
        <v>80</v>
      </c>
      <c r="AY269" s="19" t="s">
        <v>146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78</v>
      </c>
      <c r="BK269" s="192">
        <f>ROUND(I269*H269,2)</f>
        <v>0</v>
      </c>
      <c r="BL269" s="19" t="s">
        <v>154</v>
      </c>
      <c r="BM269" s="191" t="s">
        <v>383</v>
      </c>
    </row>
    <row r="270" spans="1:65" s="2" customFormat="1" ht="11.25">
      <c r="A270" s="36"/>
      <c r="B270" s="37"/>
      <c r="C270" s="38"/>
      <c r="D270" s="193" t="s">
        <v>156</v>
      </c>
      <c r="E270" s="38"/>
      <c r="F270" s="194" t="s">
        <v>382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156</v>
      </c>
      <c r="AU270" s="19" t="s">
        <v>80</v>
      </c>
    </row>
    <row r="271" spans="1:65" s="14" customFormat="1" ht="11.25">
      <c r="B271" s="208"/>
      <c r="C271" s="209"/>
      <c r="D271" s="193" t="s">
        <v>158</v>
      </c>
      <c r="E271" s="210" t="s">
        <v>19</v>
      </c>
      <c r="F271" s="211" t="s">
        <v>384</v>
      </c>
      <c r="G271" s="209"/>
      <c r="H271" s="212">
        <v>40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158</v>
      </c>
      <c r="AU271" s="218" t="s">
        <v>80</v>
      </c>
      <c r="AV271" s="14" t="s">
        <v>80</v>
      </c>
      <c r="AW271" s="14" t="s">
        <v>33</v>
      </c>
      <c r="AX271" s="14" t="s">
        <v>71</v>
      </c>
      <c r="AY271" s="218" t="s">
        <v>146</v>
      </c>
    </row>
    <row r="272" spans="1:65" s="15" customFormat="1" ht="11.25">
      <c r="B272" s="219"/>
      <c r="C272" s="220"/>
      <c r="D272" s="193" t="s">
        <v>158</v>
      </c>
      <c r="E272" s="221" t="s">
        <v>19</v>
      </c>
      <c r="F272" s="222" t="s">
        <v>161</v>
      </c>
      <c r="G272" s="220"/>
      <c r="H272" s="223">
        <v>40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158</v>
      </c>
      <c r="AU272" s="229" t="s">
        <v>80</v>
      </c>
      <c r="AV272" s="15" t="s">
        <v>154</v>
      </c>
      <c r="AW272" s="15" t="s">
        <v>33</v>
      </c>
      <c r="AX272" s="15" t="s">
        <v>78</v>
      </c>
      <c r="AY272" s="229" t="s">
        <v>146</v>
      </c>
    </row>
    <row r="273" spans="1:65" s="2" customFormat="1" ht="24.2" customHeight="1">
      <c r="A273" s="36"/>
      <c r="B273" s="37"/>
      <c r="C273" s="230" t="s">
        <v>385</v>
      </c>
      <c r="D273" s="230" t="s">
        <v>170</v>
      </c>
      <c r="E273" s="231" t="s">
        <v>386</v>
      </c>
      <c r="F273" s="232" t="s">
        <v>387</v>
      </c>
      <c r="G273" s="233" t="s">
        <v>209</v>
      </c>
      <c r="H273" s="234">
        <v>32</v>
      </c>
      <c r="I273" s="235"/>
      <c r="J273" s="236">
        <f>ROUND(I273*H273,2)</f>
        <v>0</v>
      </c>
      <c r="K273" s="232" t="s">
        <v>19</v>
      </c>
      <c r="L273" s="237"/>
      <c r="M273" s="238" t="s">
        <v>19</v>
      </c>
      <c r="N273" s="239" t="s">
        <v>42</v>
      </c>
      <c r="O273" s="66"/>
      <c r="P273" s="189">
        <f>O273*H273</f>
        <v>0</v>
      </c>
      <c r="Q273" s="189">
        <v>1.23E-3</v>
      </c>
      <c r="R273" s="189">
        <f>Q273*H273</f>
        <v>3.9359999999999999E-2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174</v>
      </c>
      <c r="AT273" s="191" t="s">
        <v>170</v>
      </c>
      <c r="AU273" s="191" t="s">
        <v>80</v>
      </c>
      <c r="AY273" s="19" t="s">
        <v>146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78</v>
      </c>
      <c r="BK273" s="192">
        <f>ROUND(I273*H273,2)</f>
        <v>0</v>
      </c>
      <c r="BL273" s="19" t="s">
        <v>154</v>
      </c>
      <c r="BM273" s="191" t="s">
        <v>388</v>
      </c>
    </row>
    <row r="274" spans="1:65" s="2" customFormat="1" ht="19.5">
      <c r="A274" s="36"/>
      <c r="B274" s="37"/>
      <c r="C274" s="38"/>
      <c r="D274" s="193" t="s">
        <v>156</v>
      </c>
      <c r="E274" s="38"/>
      <c r="F274" s="194" t="s">
        <v>387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156</v>
      </c>
      <c r="AU274" s="19" t="s">
        <v>80</v>
      </c>
    </row>
    <row r="275" spans="1:65" s="14" customFormat="1" ht="11.25">
      <c r="B275" s="208"/>
      <c r="C275" s="209"/>
      <c r="D275" s="193" t="s">
        <v>158</v>
      </c>
      <c r="E275" s="210" t="s">
        <v>19</v>
      </c>
      <c r="F275" s="211" t="s">
        <v>389</v>
      </c>
      <c r="G275" s="209"/>
      <c r="H275" s="212">
        <v>32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158</v>
      </c>
      <c r="AU275" s="218" t="s">
        <v>80</v>
      </c>
      <c r="AV275" s="14" t="s">
        <v>80</v>
      </c>
      <c r="AW275" s="14" t="s">
        <v>33</v>
      </c>
      <c r="AX275" s="14" t="s">
        <v>71</v>
      </c>
      <c r="AY275" s="218" t="s">
        <v>146</v>
      </c>
    </row>
    <row r="276" spans="1:65" s="15" customFormat="1" ht="11.25">
      <c r="B276" s="219"/>
      <c r="C276" s="220"/>
      <c r="D276" s="193" t="s">
        <v>158</v>
      </c>
      <c r="E276" s="221" t="s">
        <v>19</v>
      </c>
      <c r="F276" s="222" t="s">
        <v>161</v>
      </c>
      <c r="G276" s="220"/>
      <c r="H276" s="223">
        <v>32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158</v>
      </c>
      <c r="AU276" s="229" t="s">
        <v>80</v>
      </c>
      <c r="AV276" s="15" t="s">
        <v>154</v>
      </c>
      <c r="AW276" s="15" t="s">
        <v>33</v>
      </c>
      <c r="AX276" s="15" t="s">
        <v>78</v>
      </c>
      <c r="AY276" s="229" t="s">
        <v>146</v>
      </c>
    </row>
    <row r="277" spans="1:65" s="2" customFormat="1" ht="24.2" customHeight="1">
      <c r="A277" s="36"/>
      <c r="B277" s="37"/>
      <c r="C277" s="230" t="s">
        <v>390</v>
      </c>
      <c r="D277" s="230" t="s">
        <v>170</v>
      </c>
      <c r="E277" s="231" t="s">
        <v>391</v>
      </c>
      <c r="F277" s="232" t="s">
        <v>392</v>
      </c>
      <c r="G277" s="233" t="s">
        <v>209</v>
      </c>
      <c r="H277" s="234">
        <v>80</v>
      </c>
      <c r="I277" s="235"/>
      <c r="J277" s="236">
        <f>ROUND(I277*H277,2)</f>
        <v>0</v>
      </c>
      <c r="K277" s="232" t="s">
        <v>19</v>
      </c>
      <c r="L277" s="237"/>
      <c r="M277" s="238" t="s">
        <v>19</v>
      </c>
      <c r="N277" s="239" t="s">
        <v>42</v>
      </c>
      <c r="O277" s="66"/>
      <c r="P277" s="189">
        <f>O277*H277</f>
        <v>0</v>
      </c>
      <c r="Q277" s="189">
        <v>1.1100000000000001E-3</v>
      </c>
      <c r="R277" s="189">
        <f>Q277*H277</f>
        <v>8.8800000000000004E-2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174</v>
      </c>
      <c r="AT277" s="191" t="s">
        <v>170</v>
      </c>
      <c r="AU277" s="191" t="s">
        <v>80</v>
      </c>
      <c r="AY277" s="19" t="s">
        <v>146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78</v>
      </c>
      <c r="BK277" s="192">
        <f>ROUND(I277*H277,2)</f>
        <v>0</v>
      </c>
      <c r="BL277" s="19" t="s">
        <v>154</v>
      </c>
      <c r="BM277" s="191" t="s">
        <v>393</v>
      </c>
    </row>
    <row r="278" spans="1:65" s="2" customFormat="1" ht="11.25">
      <c r="A278" s="36"/>
      <c r="B278" s="37"/>
      <c r="C278" s="38"/>
      <c r="D278" s="193" t="s">
        <v>156</v>
      </c>
      <c r="E278" s="38"/>
      <c r="F278" s="194" t="s">
        <v>392</v>
      </c>
      <c r="G278" s="38"/>
      <c r="H278" s="38"/>
      <c r="I278" s="195"/>
      <c r="J278" s="38"/>
      <c r="K278" s="38"/>
      <c r="L278" s="41"/>
      <c r="M278" s="196"/>
      <c r="N278" s="197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156</v>
      </c>
      <c r="AU278" s="19" t="s">
        <v>80</v>
      </c>
    </row>
    <row r="279" spans="1:65" s="14" customFormat="1" ht="11.25">
      <c r="B279" s="208"/>
      <c r="C279" s="209"/>
      <c r="D279" s="193" t="s">
        <v>158</v>
      </c>
      <c r="E279" s="210" t="s">
        <v>19</v>
      </c>
      <c r="F279" s="211" t="s">
        <v>394</v>
      </c>
      <c r="G279" s="209"/>
      <c r="H279" s="212">
        <v>80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158</v>
      </c>
      <c r="AU279" s="218" t="s">
        <v>80</v>
      </c>
      <c r="AV279" s="14" t="s">
        <v>80</v>
      </c>
      <c r="AW279" s="14" t="s">
        <v>33</v>
      </c>
      <c r="AX279" s="14" t="s">
        <v>71</v>
      </c>
      <c r="AY279" s="218" t="s">
        <v>146</v>
      </c>
    </row>
    <row r="280" spans="1:65" s="15" customFormat="1" ht="11.25">
      <c r="B280" s="219"/>
      <c r="C280" s="220"/>
      <c r="D280" s="193" t="s">
        <v>158</v>
      </c>
      <c r="E280" s="221" t="s">
        <v>19</v>
      </c>
      <c r="F280" s="222" t="s">
        <v>161</v>
      </c>
      <c r="G280" s="220"/>
      <c r="H280" s="223">
        <v>80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158</v>
      </c>
      <c r="AU280" s="229" t="s">
        <v>80</v>
      </c>
      <c r="AV280" s="15" t="s">
        <v>154</v>
      </c>
      <c r="AW280" s="15" t="s">
        <v>33</v>
      </c>
      <c r="AX280" s="15" t="s">
        <v>78</v>
      </c>
      <c r="AY280" s="229" t="s">
        <v>146</v>
      </c>
    </row>
    <row r="281" spans="1:65" s="2" customFormat="1" ht="24.2" customHeight="1">
      <c r="A281" s="36"/>
      <c r="B281" s="37"/>
      <c r="C281" s="230" t="s">
        <v>395</v>
      </c>
      <c r="D281" s="230" t="s">
        <v>170</v>
      </c>
      <c r="E281" s="231" t="s">
        <v>396</v>
      </c>
      <c r="F281" s="232" t="s">
        <v>397</v>
      </c>
      <c r="G281" s="233" t="s">
        <v>209</v>
      </c>
      <c r="H281" s="234">
        <v>140</v>
      </c>
      <c r="I281" s="235"/>
      <c r="J281" s="236">
        <f>ROUND(I281*H281,2)</f>
        <v>0</v>
      </c>
      <c r="K281" s="232" t="s">
        <v>19</v>
      </c>
      <c r="L281" s="237"/>
      <c r="M281" s="238" t="s">
        <v>19</v>
      </c>
      <c r="N281" s="239" t="s">
        <v>42</v>
      </c>
      <c r="O281" s="66"/>
      <c r="P281" s="189">
        <f>O281*H281</f>
        <v>0</v>
      </c>
      <c r="Q281" s="189">
        <v>1.0499999999999999E-3</v>
      </c>
      <c r="R281" s="189">
        <f>Q281*H281</f>
        <v>0.14699999999999999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174</v>
      </c>
      <c r="AT281" s="191" t="s">
        <v>170</v>
      </c>
      <c r="AU281" s="191" t="s">
        <v>80</v>
      </c>
      <c r="AY281" s="19" t="s">
        <v>146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78</v>
      </c>
      <c r="BK281" s="192">
        <f>ROUND(I281*H281,2)</f>
        <v>0</v>
      </c>
      <c r="BL281" s="19" t="s">
        <v>154</v>
      </c>
      <c r="BM281" s="191" t="s">
        <v>398</v>
      </c>
    </row>
    <row r="282" spans="1:65" s="2" customFormat="1" ht="11.25">
      <c r="A282" s="36"/>
      <c r="B282" s="37"/>
      <c r="C282" s="38"/>
      <c r="D282" s="193" t="s">
        <v>156</v>
      </c>
      <c r="E282" s="38"/>
      <c r="F282" s="194" t="s">
        <v>397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156</v>
      </c>
      <c r="AU282" s="19" t="s">
        <v>80</v>
      </c>
    </row>
    <row r="283" spans="1:65" s="14" customFormat="1" ht="11.25">
      <c r="B283" s="208"/>
      <c r="C283" s="209"/>
      <c r="D283" s="193" t="s">
        <v>158</v>
      </c>
      <c r="E283" s="210" t="s">
        <v>19</v>
      </c>
      <c r="F283" s="211" t="s">
        <v>399</v>
      </c>
      <c r="G283" s="209"/>
      <c r="H283" s="212">
        <v>140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158</v>
      </c>
      <c r="AU283" s="218" t="s">
        <v>80</v>
      </c>
      <c r="AV283" s="14" t="s">
        <v>80</v>
      </c>
      <c r="AW283" s="14" t="s">
        <v>33</v>
      </c>
      <c r="AX283" s="14" t="s">
        <v>71</v>
      </c>
      <c r="AY283" s="218" t="s">
        <v>146</v>
      </c>
    </row>
    <row r="284" spans="1:65" s="15" customFormat="1" ht="11.25">
      <c r="B284" s="219"/>
      <c r="C284" s="220"/>
      <c r="D284" s="193" t="s">
        <v>158</v>
      </c>
      <c r="E284" s="221" t="s">
        <v>19</v>
      </c>
      <c r="F284" s="222" t="s">
        <v>161</v>
      </c>
      <c r="G284" s="220"/>
      <c r="H284" s="223">
        <v>140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158</v>
      </c>
      <c r="AU284" s="229" t="s">
        <v>80</v>
      </c>
      <c r="AV284" s="15" t="s">
        <v>154</v>
      </c>
      <c r="AW284" s="15" t="s">
        <v>33</v>
      </c>
      <c r="AX284" s="15" t="s">
        <v>78</v>
      </c>
      <c r="AY284" s="229" t="s">
        <v>146</v>
      </c>
    </row>
    <row r="285" spans="1:65" s="2" customFormat="1" ht="21.75" customHeight="1">
      <c r="A285" s="36"/>
      <c r="B285" s="37"/>
      <c r="C285" s="230" t="s">
        <v>400</v>
      </c>
      <c r="D285" s="230" t="s">
        <v>170</v>
      </c>
      <c r="E285" s="231" t="s">
        <v>401</v>
      </c>
      <c r="F285" s="232" t="s">
        <v>402</v>
      </c>
      <c r="G285" s="233" t="s">
        <v>209</v>
      </c>
      <c r="H285" s="234">
        <v>140</v>
      </c>
      <c r="I285" s="235"/>
      <c r="J285" s="236">
        <f>ROUND(I285*H285,2)</f>
        <v>0</v>
      </c>
      <c r="K285" s="232" t="s">
        <v>19</v>
      </c>
      <c r="L285" s="237"/>
      <c r="M285" s="238" t="s">
        <v>19</v>
      </c>
      <c r="N285" s="239" t="s">
        <v>42</v>
      </c>
      <c r="O285" s="66"/>
      <c r="P285" s="189">
        <f>O285*H285</f>
        <v>0</v>
      </c>
      <c r="Q285" s="189">
        <v>1.1E-4</v>
      </c>
      <c r="R285" s="189">
        <f>Q285*H285</f>
        <v>1.54E-2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174</v>
      </c>
      <c r="AT285" s="191" t="s">
        <v>170</v>
      </c>
      <c r="AU285" s="191" t="s">
        <v>80</v>
      </c>
      <c r="AY285" s="19" t="s">
        <v>146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78</v>
      </c>
      <c r="BK285" s="192">
        <f>ROUND(I285*H285,2)</f>
        <v>0</v>
      </c>
      <c r="BL285" s="19" t="s">
        <v>154</v>
      </c>
      <c r="BM285" s="191" t="s">
        <v>403</v>
      </c>
    </row>
    <row r="286" spans="1:65" s="2" customFormat="1" ht="11.25">
      <c r="A286" s="36"/>
      <c r="B286" s="37"/>
      <c r="C286" s="38"/>
      <c r="D286" s="193" t="s">
        <v>156</v>
      </c>
      <c r="E286" s="38"/>
      <c r="F286" s="194" t="s">
        <v>402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156</v>
      </c>
      <c r="AU286" s="19" t="s">
        <v>80</v>
      </c>
    </row>
    <row r="287" spans="1:65" s="14" customFormat="1" ht="22.5">
      <c r="B287" s="208"/>
      <c r="C287" s="209"/>
      <c r="D287" s="193" t="s">
        <v>158</v>
      </c>
      <c r="E287" s="210" t="s">
        <v>19</v>
      </c>
      <c r="F287" s="211" t="s">
        <v>404</v>
      </c>
      <c r="G287" s="209"/>
      <c r="H287" s="212">
        <v>140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158</v>
      </c>
      <c r="AU287" s="218" t="s">
        <v>80</v>
      </c>
      <c r="AV287" s="14" t="s">
        <v>80</v>
      </c>
      <c r="AW287" s="14" t="s">
        <v>33</v>
      </c>
      <c r="AX287" s="14" t="s">
        <v>71</v>
      </c>
      <c r="AY287" s="218" t="s">
        <v>146</v>
      </c>
    </row>
    <row r="288" spans="1:65" s="15" customFormat="1" ht="11.25">
      <c r="B288" s="219"/>
      <c r="C288" s="220"/>
      <c r="D288" s="193" t="s">
        <v>158</v>
      </c>
      <c r="E288" s="221" t="s">
        <v>19</v>
      </c>
      <c r="F288" s="222" t="s">
        <v>161</v>
      </c>
      <c r="G288" s="220"/>
      <c r="H288" s="223">
        <v>140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158</v>
      </c>
      <c r="AU288" s="229" t="s">
        <v>80</v>
      </c>
      <c r="AV288" s="15" t="s">
        <v>154</v>
      </c>
      <c r="AW288" s="15" t="s">
        <v>33</v>
      </c>
      <c r="AX288" s="15" t="s">
        <v>78</v>
      </c>
      <c r="AY288" s="229" t="s">
        <v>146</v>
      </c>
    </row>
    <row r="289" spans="1:65" s="2" customFormat="1" ht="16.5" customHeight="1">
      <c r="A289" s="36"/>
      <c r="B289" s="37"/>
      <c r="C289" s="230" t="s">
        <v>405</v>
      </c>
      <c r="D289" s="230" t="s">
        <v>170</v>
      </c>
      <c r="E289" s="231" t="s">
        <v>406</v>
      </c>
      <c r="F289" s="232" t="s">
        <v>407</v>
      </c>
      <c r="G289" s="233" t="s">
        <v>209</v>
      </c>
      <c r="H289" s="234">
        <v>224</v>
      </c>
      <c r="I289" s="235"/>
      <c r="J289" s="236">
        <f>ROUND(I289*H289,2)</f>
        <v>0</v>
      </c>
      <c r="K289" s="232" t="s">
        <v>19</v>
      </c>
      <c r="L289" s="237"/>
      <c r="M289" s="238" t="s">
        <v>19</v>
      </c>
      <c r="N289" s="239" t="s">
        <v>42</v>
      </c>
      <c r="O289" s="66"/>
      <c r="P289" s="189">
        <f>O289*H289</f>
        <v>0</v>
      </c>
      <c r="Q289" s="189">
        <v>5.1999999999999995E-4</v>
      </c>
      <c r="R289" s="189">
        <f>Q289*H289</f>
        <v>0.11647999999999999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408</v>
      </c>
      <c r="AT289" s="191" t="s">
        <v>170</v>
      </c>
      <c r="AU289" s="191" t="s">
        <v>80</v>
      </c>
      <c r="AY289" s="19" t="s">
        <v>146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78</v>
      </c>
      <c r="BK289" s="192">
        <f>ROUND(I289*H289,2)</f>
        <v>0</v>
      </c>
      <c r="BL289" s="19" t="s">
        <v>408</v>
      </c>
      <c r="BM289" s="191" t="s">
        <v>409</v>
      </c>
    </row>
    <row r="290" spans="1:65" s="2" customFormat="1" ht="11.25">
      <c r="A290" s="36"/>
      <c r="B290" s="37"/>
      <c r="C290" s="38"/>
      <c r="D290" s="193" t="s">
        <v>156</v>
      </c>
      <c r="E290" s="38"/>
      <c r="F290" s="194" t="s">
        <v>407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156</v>
      </c>
      <c r="AU290" s="19" t="s">
        <v>80</v>
      </c>
    </row>
    <row r="291" spans="1:65" s="14" customFormat="1" ht="22.5">
      <c r="B291" s="208"/>
      <c r="C291" s="209"/>
      <c r="D291" s="193" t="s">
        <v>158</v>
      </c>
      <c r="E291" s="210" t="s">
        <v>19</v>
      </c>
      <c r="F291" s="211" t="s">
        <v>410</v>
      </c>
      <c r="G291" s="209"/>
      <c r="H291" s="212">
        <v>224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158</v>
      </c>
      <c r="AU291" s="218" t="s">
        <v>80</v>
      </c>
      <c r="AV291" s="14" t="s">
        <v>80</v>
      </c>
      <c r="AW291" s="14" t="s">
        <v>33</v>
      </c>
      <c r="AX291" s="14" t="s">
        <v>71</v>
      </c>
      <c r="AY291" s="218" t="s">
        <v>146</v>
      </c>
    </row>
    <row r="292" spans="1:65" s="15" customFormat="1" ht="11.25">
      <c r="B292" s="219"/>
      <c r="C292" s="220"/>
      <c r="D292" s="193" t="s">
        <v>158</v>
      </c>
      <c r="E292" s="221" t="s">
        <v>19</v>
      </c>
      <c r="F292" s="222" t="s">
        <v>161</v>
      </c>
      <c r="G292" s="220"/>
      <c r="H292" s="223">
        <v>224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158</v>
      </c>
      <c r="AU292" s="229" t="s">
        <v>80</v>
      </c>
      <c r="AV292" s="15" t="s">
        <v>154</v>
      </c>
      <c r="AW292" s="15" t="s">
        <v>33</v>
      </c>
      <c r="AX292" s="15" t="s">
        <v>78</v>
      </c>
      <c r="AY292" s="229" t="s">
        <v>146</v>
      </c>
    </row>
    <row r="293" spans="1:65" s="2" customFormat="1" ht="16.5" customHeight="1">
      <c r="A293" s="36"/>
      <c r="B293" s="37"/>
      <c r="C293" s="230" t="s">
        <v>411</v>
      </c>
      <c r="D293" s="230" t="s">
        <v>170</v>
      </c>
      <c r="E293" s="231" t="s">
        <v>412</v>
      </c>
      <c r="F293" s="232" t="s">
        <v>413</v>
      </c>
      <c r="G293" s="233" t="s">
        <v>209</v>
      </c>
      <c r="H293" s="234">
        <v>224</v>
      </c>
      <c r="I293" s="235"/>
      <c r="J293" s="236">
        <f>ROUND(I293*H293,2)</f>
        <v>0</v>
      </c>
      <c r="K293" s="232" t="s">
        <v>19</v>
      </c>
      <c r="L293" s="237"/>
      <c r="M293" s="238" t="s">
        <v>19</v>
      </c>
      <c r="N293" s="239" t="s">
        <v>42</v>
      </c>
      <c r="O293" s="66"/>
      <c r="P293" s="189">
        <f>O293*H293</f>
        <v>0</v>
      </c>
      <c r="Q293" s="189">
        <v>9.0000000000000006E-5</v>
      </c>
      <c r="R293" s="189">
        <f>Q293*H293</f>
        <v>2.0160000000000001E-2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408</v>
      </c>
      <c r="AT293" s="191" t="s">
        <v>170</v>
      </c>
      <c r="AU293" s="191" t="s">
        <v>80</v>
      </c>
      <c r="AY293" s="19" t="s">
        <v>146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78</v>
      </c>
      <c r="BK293" s="192">
        <f>ROUND(I293*H293,2)</f>
        <v>0</v>
      </c>
      <c r="BL293" s="19" t="s">
        <v>408</v>
      </c>
      <c r="BM293" s="191" t="s">
        <v>414</v>
      </c>
    </row>
    <row r="294" spans="1:65" s="2" customFormat="1" ht="11.25">
      <c r="A294" s="36"/>
      <c r="B294" s="37"/>
      <c r="C294" s="38"/>
      <c r="D294" s="193" t="s">
        <v>156</v>
      </c>
      <c r="E294" s="38"/>
      <c r="F294" s="194" t="s">
        <v>413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156</v>
      </c>
      <c r="AU294" s="19" t="s">
        <v>80</v>
      </c>
    </row>
    <row r="295" spans="1:65" s="14" customFormat="1" ht="22.5">
      <c r="B295" s="208"/>
      <c r="C295" s="209"/>
      <c r="D295" s="193" t="s">
        <v>158</v>
      </c>
      <c r="E295" s="210" t="s">
        <v>19</v>
      </c>
      <c r="F295" s="211" t="s">
        <v>415</v>
      </c>
      <c r="G295" s="209"/>
      <c r="H295" s="212">
        <v>224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158</v>
      </c>
      <c r="AU295" s="218" t="s">
        <v>80</v>
      </c>
      <c r="AV295" s="14" t="s">
        <v>80</v>
      </c>
      <c r="AW295" s="14" t="s">
        <v>33</v>
      </c>
      <c r="AX295" s="14" t="s">
        <v>71</v>
      </c>
      <c r="AY295" s="218" t="s">
        <v>146</v>
      </c>
    </row>
    <row r="296" spans="1:65" s="15" customFormat="1" ht="11.25">
      <c r="B296" s="219"/>
      <c r="C296" s="220"/>
      <c r="D296" s="193" t="s">
        <v>158</v>
      </c>
      <c r="E296" s="221" t="s">
        <v>19</v>
      </c>
      <c r="F296" s="222" t="s">
        <v>161</v>
      </c>
      <c r="G296" s="220"/>
      <c r="H296" s="223">
        <v>224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158</v>
      </c>
      <c r="AU296" s="229" t="s">
        <v>80</v>
      </c>
      <c r="AV296" s="15" t="s">
        <v>154</v>
      </c>
      <c r="AW296" s="15" t="s">
        <v>33</v>
      </c>
      <c r="AX296" s="15" t="s">
        <v>78</v>
      </c>
      <c r="AY296" s="229" t="s">
        <v>146</v>
      </c>
    </row>
    <row r="297" spans="1:65" s="2" customFormat="1" ht="16.5" customHeight="1">
      <c r="A297" s="36"/>
      <c r="B297" s="37"/>
      <c r="C297" s="230" t="s">
        <v>416</v>
      </c>
      <c r="D297" s="230" t="s">
        <v>170</v>
      </c>
      <c r="E297" s="231" t="s">
        <v>417</v>
      </c>
      <c r="F297" s="232" t="s">
        <v>418</v>
      </c>
      <c r="G297" s="233" t="s">
        <v>209</v>
      </c>
      <c r="H297" s="234">
        <v>140</v>
      </c>
      <c r="I297" s="235"/>
      <c r="J297" s="236">
        <f>ROUND(I297*H297,2)</f>
        <v>0</v>
      </c>
      <c r="K297" s="232" t="s">
        <v>153</v>
      </c>
      <c r="L297" s="237"/>
      <c r="M297" s="238" t="s">
        <v>19</v>
      </c>
      <c r="N297" s="239" t="s">
        <v>42</v>
      </c>
      <c r="O297" s="66"/>
      <c r="P297" s="189">
        <f>O297*H297</f>
        <v>0</v>
      </c>
      <c r="Q297" s="189">
        <v>1.7000000000000001E-4</v>
      </c>
      <c r="R297" s="189">
        <f>Q297*H297</f>
        <v>2.3800000000000002E-2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408</v>
      </c>
      <c r="AT297" s="191" t="s">
        <v>170</v>
      </c>
      <c r="AU297" s="191" t="s">
        <v>80</v>
      </c>
      <c r="AY297" s="19" t="s">
        <v>146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78</v>
      </c>
      <c r="BK297" s="192">
        <f>ROUND(I297*H297,2)</f>
        <v>0</v>
      </c>
      <c r="BL297" s="19" t="s">
        <v>408</v>
      </c>
      <c r="BM297" s="191" t="s">
        <v>419</v>
      </c>
    </row>
    <row r="298" spans="1:65" s="2" customFormat="1" ht="11.25">
      <c r="A298" s="36"/>
      <c r="B298" s="37"/>
      <c r="C298" s="38"/>
      <c r="D298" s="193" t="s">
        <v>156</v>
      </c>
      <c r="E298" s="38"/>
      <c r="F298" s="194" t="s">
        <v>418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156</v>
      </c>
      <c r="AU298" s="19" t="s">
        <v>80</v>
      </c>
    </row>
    <row r="299" spans="1:65" s="14" customFormat="1" ht="11.25">
      <c r="B299" s="208"/>
      <c r="C299" s="209"/>
      <c r="D299" s="193" t="s">
        <v>158</v>
      </c>
      <c r="E299" s="210" t="s">
        <v>19</v>
      </c>
      <c r="F299" s="211" t="s">
        <v>420</v>
      </c>
      <c r="G299" s="209"/>
      <c r="H299" s="212">
        <v>140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158</v>
      </c>
      <c r="AU299" s="218" t="s">
        <v>80</v>
      </c>
      <c r="AV299" s="14" t="s">
        <v>80</v>
      </c>
      <c r="AW299" s="14" t="s">
        <v>33</v>
      </c>
      <c r="AX299" s="14" t="s">
        <v>71</v>
      </c>
      <c r="AY299" s="218" t="s">
        <v>146</v>
      </c>
    </row>
    <row r="300" spans="1:65" s="15" customFormat="1" ht="11.25">
      <c r="B300" s="219"/>
      <c r="C300" s="220"/>
      <c r="D300" s="193" t="s">
        <v>158</v>
      </c>
      <c r="E300" s="221" t="s">
        <v>19</v>
      </c>
      <c r="F300" s="222" t="s">
        <v>161</v>
      </c>
      <c r="G300" s="220"/>
      <c r="H300" s="223">
        <v>140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158</v>
      </c>
      <c r="AU300" s="229" t="s">
        <v>80</v>
      </c>
      <c r="AV300" s="15" t="s">
        <v>154</v>
      </c>
      <c r="AW300" s="15" t="s">
        <v>33</v>
      </c>
      <c r="AX300" s="15" t="s">
        <v>78</v>
      </c>
      <c r="AY300" s="229" t="s">
        <v>146</v>
      </c>
    </row>
    <row r="301" spans="1:65" s="2" customFormat="1" ht="16.5" customHeight="1">
      <c r="A301" s="36"/>
      <c r="B301" s="37"/>
      <c r="C301" s="180" t="s">
        <v>421</v>
      </c>
      <c r="D301" s="180" t="s">
        <v>149</v>
      </c>
      <c r="E301" s="181" t="s">
        <v>422</v>
      </c>
      <c r="F301" s="182" t="s">
        <v>423</v>
      </c>
      <c r="G301" s="183" t="s">
        <v>173</v>
      </c>
      <c r="H301" s="184">
        <v>1.3049999999999999</v>
      </c>
      <c r="I301" s="185"/>
      <c r="J301" s="186">
        <f>ROUND(I301*H301,2)</f>
        <v>0</v>
      </c>
      <c r="K301" s="182" t="s">
        <v>153</v>
      </c>
      <c r="L301" s="41"/>
      <c r="M301" s="187" t="s">
        <v>19</v>
      </c>
      <c r="N301" s="188" t="s">
        <v>42</v>
      </c>
      <c r="O301" s="66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154</v>
      </c>
      <c r="AT301" s="191" t="s">
        <v>149</v>
      </c>
      <c r="AU301" s="191" t="s">
        <v>80</v>
      </c>
      <c r="AY301" s="19" t="s">
        <v>146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78</v>
      </c>
      <c r="BK301" s="192">
        <f>ROUND(I301*H301,2)</f>
        <v>0</v>
      </c>
      <c r="BL301" s="19" t="s">
        <v>154</v>
      </c>
      <c r="BM301" s="191" t="s">
        <v>424</v>
      </c>
    </row>
    <row r="302" spans="1:65" s="2" customFormat="1" ht="29.25">
      <c r="A302" s="36"/>
      <c r="B302" s="37"/>
      <c r="C302" s="38"/>
      <c r="D302" s="193" t="s">
        <v>156</v>
      </c>
      <c r="E302" s="38"/>
      <c r="F302" s="194" t="s">
        <v>425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156</v>
      </c>
      <c r="AU302" s="19" t="s">
        <v>80</v>
      </c>
    </row>
    <row r="303" spans="1:65" s="14" customFormat="1" ht="11.25">
      <c r="B303" s="208"/>
      <c r="C303" s="209"/>
      <c r="D303" s="193" t="s">
        <v>158</v>
      </c>
      <c r="E303" s="210" t="s">
        <v>19</v>
      </c>
      <c r="F303" s="211" t="s">
        <v>426</v>
      </c>
      <c r="G303" s="209"/>
      <c r="H303" s="212">
        <v>0.16300000000000001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158</v>
      </c>
      <c r="AU303" s="218" t="s">
        <v>80</v>
      </c>
      <c r="AV303" s="14" t="s">
        <v>80</v>
      </c>
      <c r="AW303" s="14" t="s">
        <v>33</v>
      </c>
      <c r="AX303" s="14" t="s">
        <v>71</v>
      </c>
      <c r="AY303" s="218" t="s">
        <v>146</v>
      </c>
    </row>
    <row r="304" spans="1:65" s="14" customFormat="1" ht="11.25">
      <c r="B304" s="208"/>
      <c r="C304" s="209"/>
      <c r="D304" s="193" t="s">
        <v>158</v>
      </c>
      <c r="E304" s="210" t="s">
        <v>19</v>
      </c>
      <c r="F304" s="211" t="s">
        <v>427</v>
      </c>
      <c r="G304" s="209"/>
      <c r="H304" s="212">
        <v>1.1419999999999999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158</v>
      </c>
      <c r="AU304" s="218" t="s">
        <v>80</v>
      </c>
      <c r="AV304" s="14" t="s">
        <v>80</v>
      </c>
      <c r="AW304" s="14" t="s">
        <v>33</v>
      </c>
      <c r="AX304" s="14" t="s">
        <v>71</v>
      </c>
      <c r="AY304" s="218" t="s">
        <v>146</v>
      </c>
    </row>
    <row r="305" spans="1:65" s="15" customFormat="1" ht="11.25">
      <c r="B305" s="219"/>
      <c r="C305" s="220"/>
      <c r="D305" s="193" t="s">
        <v>158</v>
      </c>
      <c r="E305" s="221" t="s">
        <v>19</v>
      </c>
      <c r="F305" s="222" t="s">
        <v>161</v>
      </c>
      <c r="G305" s="220"/>
      <c r="H305" s="223">
        <v>1.3049999999999999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158</v>
      </c>
      <c r="AU305" s="229" t="s">
        <v>80</v>
      </c>
      <c r="AV305" s="15" t="s">
        <v>154</v>
      </c>
      <c r="AW305" s="15" t="s">
        <v>33</v>
      </c>
      <c r="AX305" s="15" t="s">
        <v>78</v>
      </c>
      <c r="AY305" s="229" t="s">
        <v>146</v>
      </c>
    </row>
    <row r="306" spans="1:65" s="2" customFormat="1" ht="16.5" customHeight="1">
      <c r="A306" s="36"/>
      <c r="B306" s="37"/>
      <c r="C306" s="180" t="s">
        <v>428</v>
      </c>
      <c r="D306" s="180" t="s">
        <v>149</v>
      </c>
      <c r="E306" s="181" t="s">
        <v>429</v>
      </c>
      <c r="F306" s="182" t="s">
        <v>430</v>
      </c>
      <c r="G306" s="183" t="s">
        <v>173</v>
      </c>
      <c r="H306" s="184">
        <v>8.9809999999999999</v>
      </c>
      <c r="I306" s="185"/>
      <c r="J306" s="186">
        <f>ROUND(I306*H306,2)</f>
        <v>0</v>
      </c>
      <c r="K306" s="182" t="s">
        <v>153</v>
      </c>
      <c r="L306" s="41"/>
      <c r="M306" s="187" t="s">
        <v>19</v>
      </c>
      <c r="N306" s="188" t="s">
        <v>42</v>
      </c>
      <c r="O306" s="66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1" t="s">
        <v>154</v>
      </c>
      <c r="AT306" s="191" t="s">
        <v>149</v>
      </c>
      <c r="AU306" s="191" t="s">
        <v>80</v>
      </c>
      <c r="AY306" s="19" t="s">
        <v>146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78</v>
      </c>
      <c r="BK306" s="192">
        <f>ROUND(I306*H306,2)</f>
        <v>0</v>
      </c>
      <c r="BL306" s="19" t="s">
        <v>154</v>
      </c>
      <c r="BM306" s="191" t="s">
        <v>431</v>
      </c>
    </row>
    <row r="307" spans="1:65" s="2" customFormat="1" ht="29.25">
      <c r="A307" s="36"/>
      <c r="B307" s="37"/>
      <c r="C307" s="38"/>
      <c r="D307" s="193" t="s">
        <v>156</v>
      </c>
      <c r="E307" s="38"/>
      <c r="F307" s="194" t="s">
        <v>432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156</v>
      </c>
      <c r="AU307" s="19" t="s">
        <v>80</v>
      </c>
    </row>
    <row r="308" spans="1:65" s="14" customFormat="1" ht="11.25">
      <c r="B308" s="208"/>
      <c r="C308" s="209"/>
      <c r="D308" s="193" t="s">
        <v>158</v>
      </c>
      <c r="E308" s="210" t="s">
        <v>19</v>
      </c>
      <c r="F308" s="211" t="s">
        <v>433</v>
      </c>
      <c r="G308" s="209"/>
      <c r="H308" s="212">
        <v>6.9009999999999998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158</v>
      </c>
      <c r="AU308" s="218" t="s">
        <v>80</v>
      </c>
      <c r="AV308" s="14" t="s">
        <v>80</v>
      </c>
      <c r="AW308" s="14" t="s">
        <v>33</v>
      </c>
      <c r="AX308" s="14" t="s">
        <v>71</v>
      </c>
      <c r="AY308" s="218" t="s">
        <v>146</v>
      </c>
    </row>
    <row r="309" spans="1:65" s="14" customFormat="1" ht="22.5">
      <c r="B309" s="208"/>
      <c r="C309" s="209"/>
      <c r="D309" s="193" t="s">
        <v>158</v>
      </c>
      <c r="E309" s="210" t="s">
        <v>19</v>
      </c>
      <c r="F309" s="211" t="s">
        <v>434</v>
      </c>
      <c r="G309" s="209"/>
      <c r="H309" s="212">
        <v>2.08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158</v>
      </c>
      <c r="AU309" s="218" t="s">
        <v>80</v>
      </c>
      <c r="AV309" s="14" t="s">
        <v>80</v>
      </c>
      <c r="AW309" s="14" t="s">
        <v>33</v>
      </c>
      <c r="AX309" s="14" t="s">
        <v>71</v>
      </c>
      <c r="AY309" s="218" t="s">
        <v>146</v>
      </c>
    </row>
    <row r="310" spans="1:65" s="15" customFormat="1" ht="11.25">
      <c r="B310" s="219"/>
      <c r="C310" s="220"/>
      <c r="D310" s="193" t="s">
        <v>158</v>
      </c>
      <c r="E310" s="221" t="s">
        <v>19</v>
      </c>
      <c r="F310" s="222" t="s">
        <v>161</v>
      </c>
      <c r="G310" s="220"/>
      <c r="H310" s="223">
        <v>8.9809999999999999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158</v>
      </c>
      <c r="AU310" s="229" t="s">
        <v>80</v>
      </c>
      <c r="AV310" s="15" t="s">
        <v>154</v>
      </c>
      <c r="AW310" s="15" t="s">
        <v>33</v>
      </c>
      <c r="AX310" s="15" t="s">
        <v>78</v>
      </c>
      <c r="AY310" s="229" t="s">
        <v>146</v>
      </c>
    </row>
    <row r="311" spans="1:65" s="2" customFormat="1" ht="16.5" customHeight="1">
      <c r="A311" s="36"/>
      <c r="B311" s="37"/>
      <c r="C311" s="180" t="s">
        <v>435</v>
      </c>
      <c r="D311" s="180" t="s">
        <v>149</v>
      </c>
      <c r="E311" s="181" t="s">
        <v>436</v>
      </c>
      <c r="F311" s="182" t="s">
        <v>437</v>
      </c>
      <c r="G311" s="183" t="s">
        <v>173</v>
      </c>
      <c r="H311" s="184">
        <v>5.5490000000000004</v>
      </c>
      <c r="I311" s="185"/>
      <c r="J311" s="186">
        <f>ROUND(I311*H311,2)</f>
        <v>0</v>
      </c>
      <c r="K311" s="182" t="s">
        <v>153</v>
      </c>
      <c r="L311" s="41"/>
      <c r="M311" s="187" t="s">
        <v>19</v>
      </c>
      <c r="N311" s="188" t="s">
        <v>42</v>
      </c>
      <c r="O311" s="66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154</v>
      </c>
      <c r="AT311" s="191" t="s">
        <v>149</v>
      </c>
      <c r="AU311" s="191" t="s">
        <v>80</v>
      </c>
      <c r="AY311" s="19" t="s">
        <v>146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78</v>
      </c>
      <c r="BK311" s="192">
        <f>ROUND(I311*H311,2)</f>
        <v>0</v>
      </c>
      <c r="BL311" s="19" t="s">
        <v>154</v>
      </c>
      <c r="BM311" s="191" t="s">
        <v>438</v>
      </c>
    </row>
    <row r="312" spans="1:65" s="2" customFormat="1" ht="19.5">
      <c r="A312" s="36"/>
      <c r="B312" s="37"/>
      <c r="C312" s="38"/>
      <c r="D312" s="193" t="s">
        <v>156</v>
      </c>
      <c r="E312" s="38"/>
      <c r="F312" s="194" t="s">
        <v>439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156</v>
      </c>
      <c r="AU312" s="19" t="s">
        <v>80</v>
      </c>
    </row>
    <row r="313" spans="1:65" s="14" customFormat="1" ht="22.5">
      <c r="B313" s="208"/>
      <c r="C313" s="209"/>
      <c r="D313" s="193" t="s">
        <v>158</v>
      </c>
      <c r="E313" s="210" t="s">
        <v>19</v>
      </c>
      <c r="F313" s="211" t="s">
        <v>440</v>
      </c>
      <c r="G313" s="209"/>
      <c r="H313" s="212">
        <v>5.5490000000000004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158</v>
      </c>
      <c r="AU313" s="218" t="s">
        <v>80</v>
      </c>
      <c r="AV313" s="14" t="s">
        <v>80</v>
      </c>
      <c r="AW313" s="14" t="s">
        <v>33</v>
      </c>
      <c r="AX313" s="14" t="s">
        <v>71</v>
      </c>
      <c r="AY313" s="218" t="s">
        <v>146</v>
      </c>
    </row>
    <row r="314" spans="1:65" s="15" customFormat="1" ht="11.25">
      <c r="B314" s="219"/>
      <c r="C314" s="220"/>
      <c r="D314" s="193" t="s">
        <v>158</v>
      </c>
      <c r="E314" s="221" t="s">
        <v>19</v>
      </c>
      <c r="F314" s="222" t="s">
        <v>161</v>
      </c>
      <c r="G314" s="220"/>
      <c r="H314" s="223">
        <v>5.5490000000000004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158</v>
      </c>
      <c r="AU314" s="229" t="s">
        <v>80</v>
      </c>
      <c r="AV314" s="15" t="s">
        <v>154</v>
      </c>
      <c r="AW314" s="15" t="s">
        <v>33</v>
      </c>
      <c r="AX314" s="15" t="s">
        <v>78</v>
      </c>
      <c r="AY314" s="229" t="s">
        <v>146</v>
      </c>
    </row>
    <row r="315" spans="1:65" s="12" customFormat="1" ht="25.9" customHeight="1">
      <c r="B315" s="164"/>
      <c r="C315" s="165"/>
      <c r="D315" s="166" t="s">
        <v>70</v>
      </c>
      <c r="E315" s="167" t="s">
        <v>441</v>
      </c>
      <c r="F315" s="167" t="s">
        <v>442</v>
      </c>
      <c r="G315" s="165"/>
      <c r="H315" s="165"/>
      <c r="I315" s="168"/>
      <c r="J315" s="169">
        <f>BK315</f>
        <v>0</v>
      </c>
      <c r="K315" s="165"/>
      <c r="L315" s="170"/>
      <c r="M315" s="171"/>
      <c r="N315" s="172"/>
      <c r="O315" s="172"/>
      <c r="P315" s="173">
        <f>SUM(P316:P413)</f>
        <v>0</v>
      </c>
      <c r="Q315" s="172"/>
      <c r="R315" s="173">
        <f>SUM(R316:R413)</f>
        <v>0</v>
      </c>
      <c r="S315" s="172"/>
      <c r="T315" s="174">
        <f>SUM(T316:T413)</f>
        <v>0</v>
      </c>
      <c r="AR315" s="175" t="s">
        <v>154</v>
      </c>
      <c r="AT315" s="176" t="s">
        <v>70</v>
      </c>
      <c r="AU315" s="176" t="s">
        <v>71</v>
      </c>
      <c r="AY315" s="175" t="s">
        <v>146</v>
      </c>
      <c r="BK315" s="177">
        <f>SUM(BK316:BK413)</f>
        <v>0</v>
      </c>
    </row>
    <row r="316" spans="1:65" s="2" customFormat="1" ht="62.65" customHeight="1">
      <c r="A316" s="36"/>
      <c r="B316" s="37"/>
      <c r="C316" s="180" t="s">
        <v>443</v>
      </c>
      <c r="D316" s="180" t="s">
        <v>149</v>
      </c>
      <c r="E316" s="181" t="s">
        <v>444</v>
      </c>
      <c r="F316" s="182" t="s">
        <v>445</v>
      </c>
      <c r="G316" s="183" t="s">
        <v>209</v>
      </c>
      <c r="H316" s="184">
        <v>1</v>
      </c>
      <c r="I316" s="185"/>
      <c r="J316" s="186">
        <f>ROUND(I316*H316,2)</f>
        <v>0</v>
      </c>
      <c r="K316" s="182" t="s">
        <v>153</v>
      </c>
      <c r="L316" s="41"/>
      <c r="M316" s="187" t="s">
        <v>19</v>
      </c>
      <c r="N316" s="188" t="s">
        <v>42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408</v>
      </c>
      <c r="AT316" s="191" t="s">
        <v>149</v>
      </c>
      <c r="AU316" s="191" t="s">
        <v>78</v>
      </c>
      <c r="AY316" s="19" t="s">
        <v>146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78</v>
      </c>
      <c r="BK316" s="192">
        <f>ROUND(I316*H316,2)</f>
        <v>0</v>
      </c>
      <c r="BL316" s="19" t="s">
        <v>408</v>
      </c>
      <c r="BM316" s="191" t="s">
        <v>446</v>
      </c>
    </row>
    <row r="317" spans="1:65" s="2" customFormat="1" ht="78">
      <c r="A317" s="36"/>
      <c r="B317" s="37"/>
      <c r="C317" s="38"/>
      <c r="D317" s="193" t="s">
        <v>156</v>
      </c>
      <c r="E317" s="38"/>
      <c r="F317" s="194" t="s">
        <v>447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156</v>
      </c>
      <c r="AU317" s="19" t="s">
        <v>78</v>
      </c>
    </row>
    <row r="318" spans="1:65" s="13" customFormat="1" ht="22.5">
      <c r="B318" s="198"/>
      <c r="C318" s="199"/>
      <c r="D318" s="193" t="s">
        <v>158</v>
      </c>
      <c r="E318" s="200" t="s">
        <v>19</v>
      </c>
      <c r="F318" s="201" t="s">
        <v>448</v>
      </c>
      <c r="G318" s="199"/>
      <c r="H318" s="200" t="s">
        <v>19</v>
      </c>
      <c r="I318" s="202"/>
      <c r="J318" s="199"/>
      <c r="K318" s="199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158</v>
      </c>
      <c r="AU318" s="207" t="s">
        <v>78</v>
      </c>
      <c r="AV318" s="13" t="s">
        <v>78</v>
      </c>
      <c r="AW318" s="13" t="s">
        <v>33</v>
      </c>
      <c r="AX318" s="13" t="s">
        <v>71</v>
      </c>
      <c r="AY318" s="207" t="s">
        <v>146</v>
      </c>
    </row>
    <row r="319" spans="1:65" s="14" customFormat="1" ht="11.25">
      <c r="B319" s="208"/>
      <c r="C319" s="209"/>
      <c r="D319" s="193" t="s">
        <v>158</v>
      </c>
      <c r="E319" s="210" t="s">
        <v>19</v>
      </c>
      <c r="F319" s="211" t="s">
        <v>449</v>
      </c>
      <c r="G319" s="209"/>
      <c r="H319" s="212">
        <v>1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158</v>
      </c>
      <c r="AU319" s="218" t="s">
        <v>78</v>
      </c>
      <c r="AV319" s="14" t="s">
        <v>80</v>
      </c>
      <c r="AW319" s="14" t="s">
        <v>33</v>
      </c>
      <c r="AX319" s="14" t="s">
        <v>71</v>
      </c>
      <c r="AY319" s="218" t="s">
        <v>146</v>
      </c>
    </row>
    <row r="320" spans="1:65" s="15" customFormat="1" ht="11.25">
      <c r="B320" s="219"/>
      <c r="C320" s="220"/>
      <c r="D320" s="193" t="s">
        <v>158</v>
      </c>
      <c r="E320" s="221" t="s">
        <v>19</v>
      </c>
      <c r="F320" s="222" t="s">
        <v>161</v>
      </c>
      <c r="G320" s="220"/>
      <c r="H320" s="223">
        <v>1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158</v>
      </c>
      <c r="AU320" s="229" t="s">
        <v>78</v>
      </c>
      <c r="AV320" s="15" t="s">
        <v>154</v>
      </c>
      <c r="AW320" s="15" t="s">
        <v>33</v>
      </c>
      <c r="AX320" s="15" t="s">
        <v>78</v>
      </c>
      <c r="AY320" s="229" t="s">
        <v>146</v>
      </c>
    </row>
    <row r="321" spans="1:65" s="2" customFormat="1" ht="55.5" customHeight="1">
      <c r="A321" s="36"/>
      <c r="B321" s="37"/>
      <c r="C321" s="180" t="s">
        <v>450</v>
      </c>
      <c r="D321" s="180" t="s">
        <v>149</v>
      </c>
      <c r="E321" s="181" t="s">
        <v>451</v>
      </c>
      <c r="F321" s="182" t="s">
        <v>452</v>
      </c>
      <c r="G321" s="183" t="s">
        <v>173</v>
      </c>
      <c r="H321" s="184">
        <v>147.66200000000001</v>
      </c>
      <c r="I321" s="185"/>
      <c r="J321" s="186">
        <f>ROUND(I321*H321,2)</f>
        <v>0</v>
      </c>
      <c r="K321" s="182" t="s">
        <v>153</v>
      </c>
      <c r="L321" s="41"/>
      <c r="M321" s="187" t="s">
        <v>19</v>
      </c>
      <c r="N321" s="188" t="s">
        <v>42</v>
      </c>
      <c r="O321" s="66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1" t="s">
        <v>408</v>
      </c>
      <c r="AT321" s="191" t="s">
        <v>149</v>
      </c>
      <c r="AU321" s="191" t="s">
        <v>78</v>
      </c>
      <c r="AY321" s="19" t="s">
        <v>146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78</v>
      </c>
      <c r="BK321" s="192">
        <f>ROUND(I321*H321,2)</f>
        <v>0</v>
      </c>
      <c r="BL321" s="19" t="s">
        <v>408</v>
      </c>
      <c r="BM321" s="191" t="s">
        <v>453</v>
      </c>
    </row>
    <row r="322" spans="1:65" s="2" customFormat="1" ht="78">
      <c r="A322" s="36"/>
      <c r="B322" s="37"/>
      <c r="C322" s="38"/>
      <c r="D322" s="193" t="s">
        <v>156</v>
      </c>
      <c r="E322" s="38"/>
      <c r="F322" s="194" t="s">
        <v>454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156</v>
      </c>
      <c r="AU322" s="19" t="s">
        <v>78</v>
      </c>
    </row>
    <row r="323" spans="1:65" s="2" customFormat="1" ht="19.5">
      <c r="A323" s="36"/>
      <c r="B323" s="37"/>
      <c r="C323" s="38"/>
      <c r="D323" s="193" t="s">
        <v>278</v>
      </c>
      <c r="E323" s="38"/>
      <c r="F323" s="240" t="s">
        <v>455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278</v>
      </c>
      <c r="AU323" s="19" t="s">
        <v>78</v>
      </c>
    </row>
    <row r="324" spans="1:65" s="14" customFormat="1" ht="22.5">
      <c r="B324" s="208"/>
      <c r="C324" s="209"/>
      <c r="D324" s="193" t="s">
        <v>158</v>
      </c>
      <c r="E324" s="210" t="s">
        <v>19</v>
      </c>
      <c r="F324" s="211" t="s">
        <v>456</v>
      </c>
      <c r="G324" s="209"/>
      <c r="H324" s="212">
        <v>193.16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158</v>
      </c>
      <c r="AU324" s="218" t="s">
        <v>78</v>
      </c>
      <c r="AV324" s="14" t="s">
        <v>80</v>
      </c>
      <c r="AW324" s="14" t="s">
        <v>33</v>
      </c>
      <c r="AX324" s="14" t="s">
        <v>71</v>
      </c>
      <c r="AY324" s="218" t="s">
        <v>146</v>
      </c>
    </row>
    <row r="325" spans="1:65" s="14" customFormat="1" ht="22.5">
      <c r="B325" s="208"/>
      <c r="C325" s="209"/>
      <c r="D325" s="193" t="s">
        <v>158</v>
      </c>
      <c r="E325" s="210" t="s">
        <v>19</v>
      </c>
      <c r="F325" s="211" t="s">
        <v>457</v>
      </c>
      <c r="G325" s="209"/>
      <c r="H325" s="212">
        <v>-18.193999999999999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158</v>
      </c>
      <c r="AU325" s="218" t="s">
        <v>78</v>
      </c>
      <c r="AV325" s="14" t="s">
        <v>80</v>
      </c>
      <c r="AW325" s="14" t="s">
        <v>33</v>
      </c>
      <c r="AX325" s="14" t="s">
        <v>71</v>
      </c>
      <c r="AY325" s="218" t="s">
        <v>146</v>
      </c>
    </row>
    <row r="326" spans="1:65" s="14" customFormat="1" ht="11.25">
      <c r="B326" s="208"/>
      <c r="C326" s="209"/>
      <c r="D326" s="193" t="s">
        <v>158</v>
      </c>
      <c r="E326" s="210" t="s">
        <v>19</v>
      </c>
      <c r="F326" s="211" t="s">
        <v>458</v>
      </c>
      <c r="G326" s="209"/>
      <c r="H326" s="212">
        <v>-27.303999999999998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158</v>
      </c>
      <c r="AU326" s="218" t="s">
        <v>78</v>
      </c>
      <c r="AV326" s="14" t="s">
        <v>80</v>
      </c>
      <c r="AW326" s="14" t="s">
        <v>33</v>
      </c>
      <c r="AX326" s="14" t="s">
        <v>71</v>
      </c>
      <c r="AY326" s="218" t="s">
        <v>146</v>
      </c>
    </row>
    <row r="327" spans="1:65" s="15" customFormat="1" ht="11.25">
      <c r="B327" s="219"/>
      <c r="C327" s="220"/>
      <c r="D327" s="193" t="s">
        <v>158</v>
      </c>
      <c r="E327" s="221" t="s">
        <v>19</v>
      </c>
      <c r="F327" s="222" t="s">
        <v>161</v>
      </c>
      <c r="G327" s="220"/>
      <c r="H327" s="223">
        <v>147.66200000000001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158</v>
      </c>
      <c r="AU327" s="229" t="s">
        <v>78</v>
      </c>
      <c r="AV327" s="15" t="s">
        <v>154</v>
      </c>
      <c r="AW327" s="15" t="s">
        <v>33</v>
      </c>
      <c r="AX327" s="15" t="s">
        <v>78</v>
      </c>
      <c r="AY327" s="229" t="s">
        <v>146</v>
      </c>
    </row>
    <row r="328" spans="1:65" s="2" customFormat="1" ht="66.75" customHeight="1">
      <c r="A328" s="36"/>
      <c r="B328" s="37"/>
      <c r="C328" s="180" t="s">
        <v>459</v>
      </c>
      <c r="D328" s="180" t="s">
        <v>149</v>
      </c>
      <c r="E328" s="181" t="s">
        <v>460</v>
      </c>
      <c r="F328" s="182" t="s">
        <v>461</v>
      </c>
      <c r="G328" s="183" t="s">
        <v>173</v>
      </c>
      <c r="H328" s="184">
        <v>0.82399999999999995</v>
      </c>
      <c r="I328" s="185"/>
      <c r="J328" s="186">
        <f>ROUND(I328*H328,2)</f>
        <v>0</v>
      </c>
      <c r="K328" s="182" t="s">
        <v>153</v>
      </c>
      <c r="L328" s="41"/>
      <c r="M328" s="187" t="s">
        <v>19</v>
      </c>
      <c r="N328" s="188" t="s">
        <v>42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408</v>
      </c>
      <c r="AT328" s="191" t="s">
        <v>149</v>
      </c>
      <c r="AU328" s="191" t="s">
        <v>78</v>
      </c>
      <c r="AY328" s="19" t="s">
        <v>146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78</v>
      </c>
      <c r="BK328" s="192">
        <f>ROUND(I328*H328,2)</f>
        <v>0</v>
      </c>
      <c r="BL328" s="19" t="s">
        <v>408</v>
      </c>
      <c r="BM328" s="191" t="s">
        <v>462</v>
      </c>
    </row>
    <row r="329" spans="1:65" s="2" customFormat="1" ht="78">
      <c r="A329" s="36"/>
      <c r="B329" s="37"/>
      <c r="C329" s="38"/>
      <c r="D329" s="193" t="s">
        <v>156</v>
      </c>
      <c r="E329" s="38"/>
      <c r="F329" s="194" t="s">
        <v>463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156</v>
      </c>
      <c r="AU329" s="19" t="s">
        <v>78</v>
      </c>
    </row>
    <row r="330" spans="1:65" s="13" customFormat="1" ht="22.5">
      <c r="B330" s="198"/>
      <c r="C330" s="199"/>
      <c r="D330" s="193" t="s">
        <v>158</v>
      </c>
      <c r="E330" s="200" t="s">
        <v>19</v>
      </c>
      <c r="F330" s="201" t="s">
        <v>464</v>
      </c>
      <c r="G330" s="199"/>
      <c r="H330" s="200" t="s">
        <v>19</v>
      </c>
      <c r="I330" s="202"/>
      <c r="J330" s="199"/>
      <c r="K330" s="199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158</v>
      </c>
      <c r="AU330" s="207" t="s">
        <v>78</v>
      </c>
      <c r="AV330" s="13" t="s">
        <v>78</v>
      </c>
      <c r="AW330" s="13" t="s">
        <v>33</v>
      </c>
      <c r="AX330" s="13" t="s">
        <v>71</v>
      </c>
      <c r="AY330" s="207" t="s">
        <v>146</v>
      </c>
    </row>
    <row r="331" spans="1:65" s="14" customFormat="1" ht="22.5">
      <c r="B331" s="208"/>
      <c r="C331" s="209"/>
      <c r="D331" s="193" t="s">
        <v>158</v>
      </c>
      <c r="E331" s="210" t="s">
        <v>19</v>
      </c>
      <c r="F331" s="211" t="s">
        <v>465</v>
      </c>
      <c r="G331" s="209"/>
      <c r="H331" s="212">
        <v>0.82399999999999995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158</v>
      </c>
      <c r="AU331" s="218" t="s">
        <v>78</v>
      </c>
      <c r="AV331" s="14" t="s">
        <v>80</v>
      </c>
      <c r="AW331" s="14" t="s">
        <v>33</v>
      </c>
      <c r="AX331" s="14" t="s">
        <v>71</v>
      </c>
      <c r="AY331" s="218" t="s">
        <v>146</v>
      </c>
    </row>
    <row r="332" spans="1:65" s="15" customFormat="1" ht="11.25">
      <c r="B332" s="219"/>
      <c r="C332" s="220"/>
      <c r="D332" s="193" t="s">
        <v>158</v>
      </c>
      <c r="E332" s="221" t="s">
        <v>19</v>
      </c>
      <c r="F332" s="222" t="s">
        <v>161</v>
      </c>
      <c r="G332" s="220"/>
      <c r="H332" s="223">
        <v>0.82399999999999995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158</v>
      </c>
      <c r="AU332" s="229" t="s">
        <v>78</v>
      </c>
      <c r="AV332" s="15" t="s">
        <v>154</v>
      </c>
      <c r="AW332" s="15" t="s">
        <v>33</v>
      </c>
      <c r="AX332" s="15" t="s">
        <v>78</v>
      </c>
      <c r="AY332" s="229" t="s">
        <v>146</v>
      </c>
    </row>
    <row r="333" spans="1:65" s="2" customFormat="1" ht="66.75" customHeight="1">
      <c r="A333" s="36"/>
      <c r="B333" s="37"/>
      <c r="C333" s="180" t="s">
        <v>466</v>
      </c>
      <c r="D333" s="180" t="s">
        <v>149</v>
      </c>
      <c r="E333" s="181" t="s">
        <v>467</v>
      </c>
      <c r="F333" s="182" t="s">
        <v>468</v>
      </c>
      <c r="G333" s="183" t="s">
        <v>173</v>
      </c>
      <c r="H333" s="184">
        <v>27.120999999999999</v>
      </c>
      <c r="I333" s="185"/>
      <c r="J333" s="186">
        <f>ROUND(I333*H333,2)</f>
        <v>0</v>
      </c>
      <c r="K333" s="182" t="s">
        <v>153</v>
      </c>
      <c r="L333" s="41"/>
      <c r="M333" s="187" t="s">
        <v>19</v>
      </c>
      <c r="N333" s="188" t="s">
        <v>42</v>
      </c>
      <c r="O333" s="66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408</v>
      </c>
      <c r="AT333" s="191" t="s">
        <v>149</v>
      </c>
      <c r="AU333" s="191" t="s">
        <v>78</v>
      </c>
      <c r="AY333" s="19" t="s">
        <v>146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78</v>
      </c>
      <c r="BK333" s="192">
        <f>ROUND(I333*H333,2)</f>
        <v>0</v>
      </c>
      <c r="BL333" s="19" t="s">
        <v>408</v>
      </c>
      <c r="BM333" s="191" t="s">
        <v>469</v>
      </c>
    </row>
    <row r="334" spans="1:65" s="2" customFormat="1" ht="78">
      <c r="A334" s="36"/>
      <c r="B334" s="37"/>
      <c r="C334" s="38"/>
      <c r="D334" s="193" t="s">
        <v>156</v>
      </c>
      <c r="E334" s="38"/>
      <c r="F334" s="194" t="s">
        <v>470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156</v>
      </c>
      <c r="AU334" s="19" t="s">
        <v>78</v>
      </c>
    </row>
    <row r="335" spans="1:65" s="13" customFormat="1" ht="22.5">
      <c r="B335" s="198"/>
      <c r="C335" s="199"/>
      <c r="D335" s="193" t="s">
        <v>158</v>
      </c>
      <c r="E335" s="200" t="s">
        <v>19</v>
      </c>
      <c r="F335" s="201" t="s">
        <v>471</v>
      </c>
      <c r="G335" s="199"/>
      <c r="H335" s="200" t="s">
        <v>19</v>
      </c>
      <c r="I335" s="202"/>
      <c r="J335" s="199"/>
      <c r="K335" s="199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158</v>
      </c>
      <c r="AU335" s="207" t="s">
        <v>78</v>
      </c>
      <c r="AV335" s="13" t="s">
        <v>78</v>
      </c>
      <c r="AW335" s="13" t="s">
        <v>33</v>
      </c>
      <c r="AX335" s="13" t="s">
        <v>71</v>
      </c>
      <c r="AY335" s="207" t="s">
        <v>146</v>
      </c>
    </row>
    <row r="336" spans="1:65" s="14" customFormat="1" ht="22.5">
      <c r="B336" s="208"/>
      <c r="C336" s="209"/>
      <c r="D336" s="193" t="s">
        <v>158</v>
      </c>
      <c r="E336" s="210" t="s">
        <v>19</v>
      </c>
      <c r="F336" s="211" t="s">
        <v>472</v>
      </c>
      <c r="G336" s="209"/>
      <c r="H336" s="212">
        <v>5.8410000000000002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158</v>
      </c>
      <c r="AU336" s="218" t="s">
        <v>78</v>
      </c>
      <c r="AV336" s="14" t="s">
        <v>80</v>
      </c>
      <c r="AW336" s="14" t="s">
        <v>33</v>
      </c>
      <c r="AX336" s="14" t="s">
        <v>71</v>
      </c>
      <c r="AY336" s="218" t="s">
        <v>146</v>
      </c>
    </row>
    <row r="337" spans="1:65" s="13" customFormat="1" ht="22.5">
      <c r="B337" s="198"/>
      <c r="C337" s="199"/>
      <c r="D337" s="193" t="s">
        <v>158</v>
      </c>
      <c r="E337" s="200" t="s">
        <v>19</v>
      </c>
      <c r="F337" s="201" t="s">
        <v>473</v>
      </c>
      <c r="G337" s="199"/>
      <c r="H337" s="200" t="s">
        <v>19</v>
      </c>
      <c r="I337" s="202"/>
      <c r="J337" s="199"/>
      <c r="K337" s="199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158</v>
      </c>
      <c r="AU337" s="207" t="s">
        <v>78</v>
      </c>
      <c r="AV337" s="13" t="s">
        <v>78</v>
      </c>
      <c r="AW337" s="13" t="s">
        <v>33</v>
      </c>
      <c r="AX337" s="13" t="s">
        <v>71</v>
      </c>
      <c r="AY337" s="207" t="s">
        <v>146</v>
      </c>
    </row>
    <row r="338" spans="1:65" s="14" customFormat="1" ht="22.5">
      <c r="B338" s="208"/>
      <c r="C338" s="209"/>
      <c r="D338" s="193" t="s">
        <v>158</v>
      </c>
      <c r="E338" s="210" t="s">
        <v>19</v>
      </c>
      <c r="F338" s="211" t="s">
        <v>474</v>
      </c>
      <c r="G338" s="209"/>
      <c r="H338" s="212">
        <v>21.28</v>
      </c>
      <c r="I338" s="213"/>
      <c r="J338" s="209"/>
      <c r="K338" s="209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158</v>
      </c>
      <c r="AU338" s="218" t="s">
        <v>78</v>
      </c>
      <c r="AV338" s="14" t="s">
        <v>80</v>
      </c>
      <c r="AW338" s="14" t="s">
        <v>33</v>
      </c>
      <c r="AX338" s="14" t="s">
        <v>71</v>
      </c>
      <c r="AY338" s="218" t="s">
        <v>146</v>
      </c>
    </row>
    <row r="339" spans="1:65" s="15" customFormat="1" ht="11.25">
      <c r="B339" s="219"/>
      <c r="C339" s="220"/>
      <c r="D339" s="193" t="s">
        <v>158</v>
      </c>
      <c r="E339" s="221" t="s">
        <v>19</v>
      </c>
      <c r="F339" s="222" t="s">
        <v>161</v>
      </c>
      <c r="G339" s="220"/>
      <c r="H339" s="223">
        <v>27.121000000000002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158</v>
      </c>
      <c r="AU339" s="229" t="s">
        <v>78</v>
      </c>
      <c r="AV339" s="15" t="s">
        <v>154</v>
      </c>
      <c r="AW339" s="15" t="s">
        <v>33</v>
      </c>
      <c r="AX339" s="15" t="s">
        <v>78</v>
      </c>
      <c r="AY339" s="229" t="s">
        <v>146</v>
      </c>
    </row>
    <row r="340" spans="1:65" s="2" customFormat="1" ht="66.75" customHeight="1">
      <c r="A340" s="36"/>
      <c r="B340" s="37"/>
      <c r="C340" s="180" t="s">
        <v>475</v>
      </c>
      <c r="D340" s="180" t="s">
        <v>149</v>
      </c>
      <c r="E340" s="181" t="s">
        <v>476</v>
      </c>
      <c r="F340" s="182" t="s">
        <v>477</v>
      </c>
      <c r="G340" s="183" t="s">
        <v>173</v>
      </c>
      <c r="H340" s="184">
        <v>15.252000000000001</v>
      </c>
      <c r="I340" s="185"/>
      <c r="J340" s="186">
        <f>ROUND(I340*H340,2)</f>
        <v>0</v>
      </c>
      <c r="K340" s="182" t="s">
        <v>153</v>
      </c>
      <c r="L340" s="41"/>
      <c r="M340" s="187" t="s">
        <v>19</v>
      </c>
      <c r="N340" s="188" t="s">
        <v>42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408</v>
      </c>
      <c r="AT340" s="191" t="s">
        <v>149</v>
      </c>
      <c r="AU340" s="191" t="s">
        <v>78</v>
      </c>
      <c r="AY340" s="19" t="s">
        <v>146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78</v>
      </c>
      <c r="BK340" s="192">
        <f>ROUND(I340*H340,2)</f>
        <v>0</v>
      </c>
      <c r="BL340" s="19" t="s">
        <v>408</v>
      </c>
      <c r="BM340" s="191" t="s">
        <v>478</v>
      </c>
    </row>
    <row r="341" spans="1:65" s="2" customFormat="1" ht="78">
      <c r="A341" s="36"/>
      <c r="B341" s="37"/>
      <c r="C341" s="38"/>
      <c r="D341" s="193" t="s">
        <v>156</v>
      </c>
      <c r="E341" s="38"/>
      <c r="F341" s="194" t="s">
        <v>479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156</v>
      </c>
      <c r="AU341" s="19" t="s">
        <v>78</v>
      </c>
    </row>
    <row r="342" spans="1:65" s="14" customFormat="1" ht="22.5">
      <c r="B342" s="208"/>
      <c r="C342" s="209"/>
      <c r="D342" s="193" t="s">
        <v>158</v>
      </c>
      <c r="E342" s="210" t="s">
        <v>19</v>
      </c>
      <c r="F342" s="211" t="s">
        <v>480</v>
      </c>
      <c r="G342" s="209"/>
      <c r="H342" s="212">
        <v>6.9160000000000004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158</v>
      </c>
      <c r="AU342" s="218" t="s">
        <v>78</v>
      </c>
      <c r="AV342" s="14" t="s">
        <v>80</v>
      </c>
      <c r="AW342" s="14" t="s">
        <v>33</v>
      </c>
      <c r="AX342" s="14" t="s">
        <v>71</v>
      </c>
      <c r="AY342" s="218" t="s">
        <v>146</v>
      </c>
    </row>
    <row r="343" spans="1:65" s="14" customFormat="1" ht="22.5">
      <c r="B343" s="208"/>
      <c r="C343" s="209"/>
      <c r="D343" s="193" t="s">
        <v>158</v>
      </c>
      <c r="E343" s="210" t="s">
        <v>19</v>
      </c>
      <c r="F343" s="211" t="s">
        <v>481</v>
      </c>
      <c r="G343" s="209"/>
      <c r="H343" s="212">
        <v>1.04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158</v>
      </c>
      <c r="AU343" s="218" t="s">
        <v>78</v>
      </c>
      <c r="AV343" s="14" t="s">
        <v>80</v>
      </c>
      <c r="AW343" s="14" t="s">
        <v>33</v>
      </c>
      <c r="AX343" s="14" t="s">
        <v>71</v>
      </c>
      <c r="AY343" s="218" t="s">
        <v>146</v>
      </c>
    </row>
    <row r="344" spans="1:65" s="14" customFormat="1" ht="22.5">
      <c r="B344" s="208"/>
      <c r="C344" s="209"/>
      <c r="D344" s="193" t="s">
        <v>158</v>
      </c>
      <c r="E344" s="210" t="s">
        <v>19</v>
      </c>
      <c r="F344" s="211" t="s">
        <v>482</v>
      </c>
      <c r="G344" s="209"/>
      <c r="H344" s="212">
        <v>6.9009999999999998</v>
      </c>
      <c r="I344" s="213"/>
      <c r="J344" s="209"/>
      <c r="K344" s="209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158</v>
      </c>
      <c r="AU344" s="218" t="s">
        <v>78</v>
      </c>
      <c r="AV344" s="14" t="s">
        <v>80</v>
      </c>
      <c r="AW344" s="14" t="s">
        <v>33</v>
      </c>
      <c r="AX344" s="14" t="s">
        <v>71</v>
      </c>
      <c r="AY344" s="218" t="s">
        <v>146</v>
      </c>
    </row>
    <row r="345" spans="1:65" s="14" customFormat="1" ht="11.25">
      <c r="B345" s="208"/>
      <c r="C345" s="209"/>
      <c r="D345" s="193" t="s">
        <v>158</v>
      </c>
      <c r="E345" s="210" t="s">
        <v>19</v>
      </c>
      <c r="F345" s="211" t="s">
        <v>483</v>
      </c>
      <c r="G345" s="209"/>
      <c r="H345" s="212">
        <v>0.39500000000000002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158</v>
      </c>
      <c r="AU345" s="218" t="s">
        <v>78</v>
      </c>
      <c r="AV345" s="14" t="s">
        <v>80</v>
      </c>
      <c r="AW345" s="14" t="s">
        <v>33</v>
      </c>
      <c r="AX345" s="14" t="s">
        <v>71</v>
      </c>
      <c r="AY345" s="218" t="s">
        <v>146</v>
      </c>
    </row>
    <row r="346" spans="1:65" s="15" customFormat="1" ht="11.25">
      <c r="B346" s="219"/>
      <c r="C346" s="220"/>
      <c r="D346" s="193" t="s">
        <v>158</v>
      </c>
      <c r="E346" s="221" t="s">
        <v>19</v>
      </c>
      <c r="F346" s="222" t="s">
        <v>161</v>
      </c>
      <c r="G346" s="220"/>
      <c r="H346" s="223">
        <v>15.251999999999999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158</v>
      </c>
      <c r="AU346" s="229" t="s">
        <v>78</v>
      </c>
      <c r="AV346" s="15" t="s">
        <v>154</v>
      </c>
      <c r="AW346" s="15" t="s">
        <v>33</v>
      </c>
      <c r="AX346" s="15" t="s">
        <v>78</v>
      </c>
      <c r="AY346" s="229" t="s">
        <v>146</v>
      </c>
    </row>
    <row r="347" spans="1:65" s="2" customFormat="1" ht="49.15" customHeight="1">
      <c r="A347" s="36"/>
      <c r="B347" s="37"/>
      <c r="C347" s="180" t="s">
        <v>484</v>
      </c>
      <c r="D347" s="180" t="s">
        <v>149</v>
      </c>
      <c r="E347" s="181" t="s">
        <v>485</v>
      </c>
      <c r="F347" s="182" t="s">
        <v>486</v>
      </c>
      <c r="G347" s="183" t="s">
        <v>173</v>
      </c>
      <c r="H347" s="184">
        <v>321.346</v>
      </c>
      <c r="I347" s="185"/>
      <c r="J347" s="186">
        <f>ROUND(I347*H347,2)</f>
        <v>0</v>
      </c>
      <c r="K347" s="182" t="s">
        <v>153</v>
      </c>
      <c r="L347" s="41"/>
      <c r="M347" s="187" t="s">
        <v>19</v>
      </c>
      <c r="N347" s="188" t="s">
        <v>42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408</v>
      </c>
      <c r="AT347" s="191" t="s">
        <v>149</v>
      </c>
      <c r="AU347" s="191" t="s">
        <v>78</v>
      </c>
      <c r="AY347" s="19" t="s">
        <v>146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78</v>
      </c>
      <c r="BK347" s="192">
        <f>ROUND(I347*H347,2)</f>
        <v>0</v>
      </c>
      <c r="BL347" s="19" t="s">
        <v>408</v>
      </c>
      <c r="BM347" s="191" t="s">
        <v>487</v>
      </c>
    </row>
    <row r="348" spans="1:65" s="2" customFormat="1" ht="97.5">
      <c r="A348" s="36"/>
      <c r="B348" s="37"/>
      <c r="C348" s="38"/>
      <c r="D348" s="193" t="s">
        <v>156</v>
      </c>
      <c r="E348" s="38"/>
      <c r="F348" s="194" t="s">
        <v>488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156</v>
      </c>
      <c r="AU348" s="19" t="s">
        <v>78</v>
      </c>
    </row>
    <row r="349" spans="1:65" s="2" customFormat="1" ht="19.5">
      <c r="A349" s="36"/>
      <c r="B349" s="37"/>
      <c r="C349" s="38"/>
      <c r="D349" s="193" t="s">
        <v>278</v>
      </c>
      <c r="E349" s="38"/>
      <c r="F349" s="240" t="s">
        <v>455</v>
      </c>
      <c r="G349" s="38"/>
      <c r="H349" s="38"/>
      <c r="I349" s="195"/>
      <c r="J349" s="38"/>
      <c r="K349" s="38"/>
      <c r="L349" s="41"/>
      <c r="M349" s="196"/>
      <c r="N349" s="197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278</v>
      </c>
      <c r="AU349" s="19" t="s">
        <v>78</v>
      </c>
    </row>
    <row r="350" spans="1:65" s="14" customFormat="1" ht="22.5">
      <c r="B350" s="208"/>
      <c r="C350" s="209"/>
      <c r="D350" s="193" t="s">
        <v>158</v>
      </c>
      <c r="E350" s="210" t="s">
        <v>19</v>
      </c>
      <c r="F350" s="211" t="s">
        <v>489</v>
      </c>
      <c r="G350" s="209"/>
      <c r="H350" s="212">
        <v>214.03299999999999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158</v>
      </c>
      <c r="AU350" s="218" t="s">
        <v>78</v>
      </c>
      <c r="AV350" s="14" t="s">
        <v>80</v>
      </c>
      <c r="AW350" s="14" t="s">
        <v>33</v>
      </c>
      <c r="AX350" s="14" t="s">
        <v>71</v>
      </c>
      <c r="AY350" s="218" t="s">
        <v>146</v>
      </c>
    </row>
    <row r="351" spans="1:65" s="14" customFormat="1" ht="22.5">
      <c r="B351" s="208"/>
      <c r="C351" s="209"/>
      <c r="D351" s="193" t="s">
        <v>158</v>
      </c>
      <c r="E351" s="210" t="s">
        <v>19</v>
      </c>
      <c r="F351" s="211" t="s">
        <v>188</v>
      </c>
      <c r="G351" s="209"/>
      <c r="H351" s="212">
        <v>103.313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158</v>
      </c>
      <c r="AU351" s="218" t="s">
        <v>78</v>
      </c>
      <c r="AV351" s="14" t="s">
        <v>80</v>
      </c>
      <c r="AW351" s="14" t="s">
        <v>33</v>
      </c>
      <c r="AX351" s="14" t="s">
        <v>71</v>
      </c>
      <c r="AY351" s="218" t="s">
        <v>146</v>
      </c>
    </row>
    <row r="352" spans="1:65" s="14" customFormat="1" ht="22.5">
      <c r="B352" s="208"/>
      <c r="C352" s="209"/>
      <c r="D352" s="193" t="s">
        <v>158</v>
      </c>
      <c r="E352" s="210" t="s">
        <v>19</v>
      </c>
      <c r="F352" s="211" t="s">
        <v>490</v>
      </c>
      <c r="G352" s="209"/>
      <c r="H352" s="212">
        <v>4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158</v>
      </c>
      <c r="AU352" s="218" t="s">
        <v>78</v>
      </c>
      <c r="AV352" s="14" t="s">
        <v>80</v>
      </c>
      <c r="AW352" s="14" t="s">
        <v>33</v>
      </c>
      <c r="AX352" s="14" t="s">
        <v>71</v>
      </c>
      <c r="AY352" s="218" t="s">
        <v>146</v>
      </c>
    </row>
    <row r="353" spans="1:65" s="15" customFormat="1" ht="11.25">
      <c r="B353" s="219"/>
      <c r="C353" s="220"/>
      <c r="D353" s="193" t="s">
        <v>158</v>
      </c>
      <c r="E353" s="221" t="s">
        <v>19</v>
      </c>
      <c r="F353" s="222" t="s">
        <v>161</v>
      </c>
      <c r="G353" s="220"/>
      <c r="H353" s="223">
        <v>321.346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158</v>
      </c>
      <c r="AU353" s="229" t="s">
        <v>78</v>
      </c>
      <c r="AV353" s="15" t="s">
        <v>154</v>
      </c>
      <c r="AW353" s="15" t="s">
        <v>33</v>
      </c>
      <c r="AX353" s="15" t="s">
        <v>78</v>
      </c>
      <c r="AY353" s="229" t="s">
        <v>146</v>
      </c>
    </row>
    <row r="354" spans="1:65" s="2" customFormat="1" ht="21.75" customHeight="1">
      <c r="A354" s="36"/>
      <c r="B354" s="37"/>
      <c r="C354" s="180" t="s">
        <v>491</v>
      </c>
      <c r="D354" s="180" t="s">
        <v>149</v>
      </c>
      <c r="E354" s="181" t="s">
        <v>492</v>
      </c>
      <c r="F354" s="182" t="s">
        <v>493</v>
      </c>
      <c r="G354" s="183" t="s">
        <v>173</v>
      </c>
      <c r="H354" s="184">
        <v>253.30500000000001</v>
      </c>
      <c r="I354" s="185"/>
      <c r="J354" s="186">
        <f>ROUND(I354*H354,2)</f>
        <v>0</v>
      </c>
      <c r="K354" s="182" t="s">
        <v>153</v>
      </c>
      <c r="L354" s="41"/>
      <c r="M354" s="187" t="s">
        <v>19</v>
      </c>
      <c r="N354" s="188" t="s">
        <v>42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408</v>
      </c>
      <c r="AT354" s="191" t="s">
        <v>149</v>
      </c>
      <c r="AU354" s="191" t="s">
        <v>78</v>
      </c>
      <c r="AY354" s="19" t="s">
        <v>146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78</v>
      </c>
      <c r="BK354" s="192">
        <f>ROUND(I354*H354,2)</f>
        <v>0</v>
      </c>
      <c r="BL354" s="19" t="s">
        <v>408</v>
      </c>
      <c r="BM354" s="191" t="s">
        <v>494</v>
      </c>
    </row>
    <row r="355" spans="1:65" s="2" customFormat="1" ht="48.75">
      <c r="A355" s="36"/>
      <c r="B355" s="37"/>
      <c r="C355" s="38"/>
      <c r="D355" s="193" t="s">
        <v>156</v>
      </c>
      <c r="E355" s="38"/>
      <c r="F355" s="194" t="s">
        <v>495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156</v>
      </c>
      <c r="AU355" s="19" t="s">
        <v>78</v>
      </c>
    </row>
    <row r="356" spans="1:65" s="14" customFormat="1" ht="22.5">
      <c r="B356" s="208"/>
      <c r="C356" s="209"/>
      <c r="D356" s="193" t="s">
        <v>158</v>
      </c>
      <c r="E356" s="210" t="s">
        <v>19</v>
      </c>
      <c r="F356" s="211" t="s">
        <v>496</v>
      </c>
      <c r="G356" s="209"/>
      <c r="H356" s="212">
        <v>164.18600000000001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158</v>
      </c>
      <c r="AU356" s="218" t="s">
        <v>78</v>
      </c>
      <c r="AV356" s="14" t="s">
        <v>80</v>
      </c>
      <c r="AW356" s="14" t="s">
        <v>33</v>
      </c>
      <c r="AX356" s="14" t="s">
        <v>71</v>
      </c>
      <c r="AY356" s="218" t="s">
        <v>146</v>
      </c>
    </row>
    <row r="357" spans="1:65" s="14" customFormat="1" ht="22.5">
      <c r="B357" s="208"/>
      <c r="C357" s="209"/>
      <c r="D357" s="193" t="s">
        <v>158</v>
      </c>
      <c r="E357" s="210" t="s">
        <v>19</v>
      </c>
      <c r="F357" s="211" t="s">
        <v>457</v>
      </c>
      <c r="G357" s="209"/>
      <c r="H357" s="212">
        <v>-18.193999999999999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158</v>
      </c>
      <c r="AU357" s="218" t="s">
        <v>78</v>
      </c>
      <c r="AV357" s="14" t="s">
        <v>80</v>
      </c>
      <c r="AW357" s="14" t="s">
        <v>33</v>
      </c>
      <c r="AX357" s="14" t="s">
        <v>71</v>
      </c>
      <c r="AY357" s="218" t="s">
        <v>146</v>
      </c>
    </row>
    <row r="358" spans="1:65" s="14" customFormat="1" ht="22.5">
      <c r="B358" s="208"/>
      <c r="C358" s="209"/>
      <c r="D358" s="193" t="s">
        <v>158</v>
      </c>
      <c r="E358" s="210" t="s">
        <v>19</v>
      </c>
      <c r="F358" s="211" t="s">
        <v>188</v>
      </c>
      <c r="G358" s="209"/>
      <c r="H358" s="212">
        <v>103.313</v>
      </c>
      <c r="I358" s="213"/>
      <c r="J358" s="209"/>
      <c r="K358" s="209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158</v>
      </c>
      <c r="AU358" s="218" t="s">
        <v>78</v>
      </c>
      <c r="AV358" s="14" t="s">
        <v>80</v>
      </c>
      <c r="AW358" s="14" t="s">
        <v>33</v>
      </c>
      <c r="AX358" s="14" t="s">
        <v>71</v>
      </c>
      <c r="AY358" s="218" t="s">
        <v>146</v>
      </c>
    </row>
    <row r="359" spans="1:65" s="14" customFormat="1" ht="22.5">
      <c r="B359" s="208"/>
      <c r="C359" s="209"/>
      <c r="D359" s="193" t="s">
        <v>158</v>
      </c>
      <c r="E359" s="210" t="s">
        <v>19</v>
      </c>
      <c r="F359" s="211" t="s">
        <v>497</v>
      </c>
      <c r="G359" s="209"/>
      <c r="H359" s="212">
        <v>0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158</v>
      </c>
      <c r="AU359" s="218" t="s">
        <v>78</v>
      </c>
      <c r="AV359" s="14" t="s">
        <v>80</v>
      </c>
      <c r="AW359" s="14" t="s">
        <v>33</v>
      </c>
      <c r="AX359" s="14" t="s">
        <v>71</v>
      </c>
      <c r="AY359" s="218" t="s">
        <v>146</v>
      </c>
    </row>
    <row r="360" spans="1:65" s="14" customFormat="1" ht="22.5">
      <c r="B360" s="208"/>
      <c r="C360" s="209"/>
      <c r="D360" s="193" t="s">
        <v>158</v>
      </c>
      <c r="E360" s="210" t="s">
        <v>19</v>
      </c>
      <c r="F360" s="211" t="s">
        <v>498</v>
      </c>
      <c r="G360" s="209"/>
      <c r="H360" s="212">
        <v>4</v>
      </c>
      <c r="I360" s="213"/>
      <c r="J360" s="209"/>
      <c r="K360" s="209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158</v>
      </c>
      <c r="AU360" s="218" t="s">
        <v>78</v>
      </c>
      <c r="AV360" s="14" t="s">
        <v>80</v>
      </c>
      <c r="AW360" s="14" t="s">
        <v>33</v>
      </c>
      <c r="AX360" s="14" t="s">
        <v>71</v>
      </c>
      <c r="AY360" s="218" t="s">
        <v>146</v>
      </c>
    </row>
    <row r="361" spans="1:65" s="15" customFormat="1" ht="11.25">
      <c r="B361" s="219"/>
      <c r="C361" s="220"/>
      <c r="D361" s="193" t="s">
        <v>158</v>
      </c>
      <c r="E361" s="221" t="s">
        <v>19</v>
      </c>
      <c r="F361" s="222" t="s">
        <v>161</v>
      </c>
      <c r="G361" s="220"/>
      <c r="H361" s="223">
        <v>253.30500000000001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158</v>
      </c>
      <c r="AU361" s="229" t="s">
        <v>78</v>
      </c>
      <c r="AV361" s="15" t="s">
        <v>154</v>
      </c>
      <c r="AW361" s="15" t="s">
        <v>33</v>
      </c>
      <c r="AX361" s="15" t="s">
        <v>78</v>
      </c>
      <c r="AY361" s="229" t="s">
        <v>146</v>
      </c>
    </row>
    <row r="362" spans="1:65" s="2" customFormat="1" ht="24.2" customHeight="1">
      <c r="A362" s="36"/>
      <c r="B362" s="37"/>
      <c r="C362" s="180" t="s">
        <v>499</v>
      </c>
      <c r="D362" s="180" t="s">
        <v>149</v>
      </c>
      <c r="E362" s="181" t="s">
        <v>500</v>
      </c>
      <c r="F362" s="182" t="s">
        <v>501</v>
      </c>
      <c r="G362" s="183" t="s">
        <v>173</v>
      </c>
      <c r="H362" s="184">
        <v>39.42</v>
      </c>
      <c r="I362" s="185"/>
      <c r="J362" s="186">
        <f>ROUND(I362*H362,2)</f>
        <v>0</v>
      </c>
      <c r="K362" s="182" t="s">
        <v>153</v>
      </c>
      <c r="L362" s="41"/>
      <c r="M362" s="187" t="s">
        <v>19</v>
      </c>
      <c r="N362" s="188" t="s">
        <v>42</v>
      </c>
      <c r="O362" s="66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408</v>
      </c>
      <c r="AT362" s="191" t="s">
        <v>149</v>
      </c>
      <c r="AU362" s="191" t="s">
        <v>78</v>
      </c>
      <c r="AY362" s="19" t="s">
        <v>146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78</v>
      </c>
      <c r="BK362" s="192">
        <f>ROUND(I362*H362,2)</f>
        <v>0</v>
      </c>
      <c r="BL362" s="19" t="s">
        <v>408</v>
      </c>
      <c r="BM362" s="191" t="s">
        <v>502</v>
      </c>
    </row>
    <row r="363" spans="1:65" s="2" customFormat="1" ht="48.75">
      <c r="A363" s="36"/>
      <c r="B363" s="37"/>
      <c r="C363" s="38"/>
      <c r="D363" s="193" t="s">
        <v>156</v>
      </c>
      <c r="E363" s="38"/>
      <c r="F363" s="194" t="s">
        <v>503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156</v>
      </c>
      <c r="AU363" s="19" t="s">
        <v>78</v>
      </c>
    </row>
    <row r="364" spans="1:65" s="14" customFormat="1" ht="22.5">
      <c r="B364" s="208"/>
      <c r="C364" s="209"/>
      <c r="D364" s="193" t="s">
        <v>158</v>
      </c>
      <c r="E364" s="210" t="s">
        <v>19</v>
      </c>
      <c r="F364" s="211" t="s">
        <v>504</v>
      </c>
      <c r="G364" s="209"/>
      <c r="H364" s="212">
        <v>5.5490000000000004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158</v>
      </c>
      <c r="AU364" s="218" t="s">
        <v>78</v>
      </c>
      <c r="AV364" s="14" t="s">
        <v>80</v>
      </c>
      <c r="AW364" s="14" t="s">
        <v>33</v>
      </c>
      <c r="AX364" s="14" t="s">
        <v>71</v>
      </c>
      <c r="AY364" s="218" t="s">
        <v>146</v>
      </c>
    </row>
    <row r="365" spans="1:65" s="14" customFormat="1" ht="22.5">
      <c r="B365" s="208"/>
      <c r="C365" s="209"/>
      <c r="D365" s="193" t="s">
        <v>158</v>
      </c>
      <c r="E365" s="210" t="s">
        <v>19</v>
      </c>
      <c r="F365" s="211" t="s">
        <v>505</v>
      </c>
      <c r="G365" s="209"/>
      <c r="H365" s="212">
        <v>5.8410000000000002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158</v>
      </c>
      <c r="AU365" s="218" t="s">
        <v>78</v>
      </c>
      <c r="AV365" s="14" t="s">
        <v>80</v>
      </c>
      <c r="AW365" s="14" t="s">
        <v>33</v>
      </c>
      <c r="AX365" s="14" t="s">
        <v>71</v>
      </c>
      <c r="AY365" s="218" t="s">
        <v>146</v>
      </c>
    </row>
    <row r="366" spans="1:65" s="14" customFormat="1" ht="22.5">
      <c r="B366" s="208"/>
      <c r="C366" s="209"/>
      <c r="D366" s="193" t="s">
        <v>158</v>
      </c>
      <c r="E366" s="210" t="s">
        <v>19</v>
      </c>
      <c r="F366" s="211" t="s">
        <v>506</v>
      </c>
      <c r="G366" s="209"/>
      <c r="H366" s="212">
        <v>1.56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158</v>
      </c>
      <c r="AU366" s="218" t="s">
        <v>78</v>
      </c>
      <c r="AV366" s="14" t="s">
        <v>80</v>
      </c>
      <c r="AW366" s="14" t="s">
        <v>33</v>
      </c>
      <c r="AX366" s="14" t="s">
        <v>71</v>
      </c>
      <c r="AY366" s="218" t="s">
        <v>146</v>
      </c>
    </row>
    <row r="367" spans="1:65" s="14" customFormat="1" ht="22.5">
      <c r="B367" s="208"/>
      <c r="C367" s="209"/>
      <c r="D367" s="193" t="s">
        <v>158</v>
      </c>
      <c r="E367" s="210" t="s">
        <v>19</v>
      </c>
      <c r="F367" s="211" t="s">
        <v>507</v>
      </c>
      <c r="G367" s="209"/>
      <c r="H367" s="212">
        <v>18.847999999999999</v>
      </c>
      <c r="I367" s="213"/>
      <c r="J367" s="209"/>
      <c r="K367" s="209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158</v>
      </c>
      <c r="AU367" s="218" t="s">
        <v>78</v>
      </c>
      <c r="AV367" s="14" t="s">
        <v>80</v>
      </c>
      <c r="AW367" s="14" t="s">
        <v>33</v>
      </c>
      <c r="AX367" s="14" t="s">
        <v>71</v>
      </c>
      <c r="AY367" s="218" t="s">
        <v>146</v>
      </c>
    </row>
    <row r="368" spans="1:65" s="14" customFormat="1" ht="22.5">
      <c r="B368" s="208"/>
      <c r="C368" s="209"/>
      <c r="D368" s="193" t="s">
        <v>158</v>
      </c>
      <c r="E368" s="210" t="s">
        <v>19</v>
      </c>
      <c r="F368" s="211" t="s">
        <v>508</v>
      </c>
      <c r="G368" s="209"/>
      <c r="H368" s="212">
        <v>7.0039999999999996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158</v>
      </c>
      <c r="AU368" s="218" t="s">
        <v>78</v>
      </c>
      <c r="AV368" s="14" t="s">
        <v>80</v>
      </c>
      <c r="AW368" s="14" t="s">
        <v>33</v>
      </c>
      <c r="AX368" s="14" t="s">
        <v>71</v>
      </c>
      <c r="AY368" s="218" t="s">
        <v>146</v>
      </c>
    </row>
    <row r="369" spans="1:65" s="14" customFormat="1" ht="22.5">
      <c r="B369" s="208"/>
      <c r="C369" s="209"/>
      <c r="D369" s="193" t="s">
        <v>158</v>
      </c>
      <c r="E369" s="210" t="s">
        <v>19</v>
      </c>
      <c r="F369" s="211" t="s">
        <v>509</v>
      </c>
      <c r="G369" s="209"/>
      <c r="H369" s="212">
        <v>0.61799999999999999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158</v>
      </c>
      <c r="AU369" s="218" t="s">
        <v>78</v>
      </c>
      <c r="AV369" s="14" t="s">
        <v>80</v>
      </c>
      <c r="AW369" s="14" t="s">
        <v>33</v>
      </c>
      <c r="AX369" s="14" t="s">
        <v>71</v>
      </c>
      <c r="AY369" s="218" t="s">
        <v>146</v>
      </c>
    </row>
    <row r="370" spans="1:65" s="15" customFormat="1" ht="11.25">
      <c r="B370" s="219"/>
      <c r="C370" s="220"/>
      <c r="D370" s="193" t="s">
        <v>158</v>
      </c>
      <c r="E370" s="221" t="s">
        <v>19</v>
      </c>
      <c r="F370" s="222" t="s">
        <v>161</v>
      </c>
      <c r="G370" s="220"/>
      <c r="H370" s="223">
        <v>39.42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158</v>
      </c>
      <c r="AU370" s="229" t="s">
        <v>78</v>
      </c>
      <c r="AV370" s="15" t="s">
        <v>154</v>
      </c>
      <c r="AW370" s="15" t="s">
        <v>33</v>
      </c>
      <c r="AX370" s="15" t="s">
        <v>78</v>
      </c>
      <c r="AY370" s="229" t="s">
        <v>146</v>
      </c>
    </row>
    <row r="371" spans="1:65" s="2" customFormat="1" ht="21.75" customHeight="1">
      <c r="A371" s="36"/>
      <c r="B371" s="37"/>
      <c r="C371" s="180" t="s">
        <v>510</v>
      </c>
      <c r="D371" s="180" t="s">
        <v>149</v>
      </c>
      <c r="E371" s="181" t="s">
        <v>511</v>
      </c>
      <c r="F371" s="182" t="s">
        <v>512</v>
      </c>
      <c r="G371" s="183" t="s">
        <v>173</v>
      </c>
      <c r="H371" s="184">
        <v>464.65899999999999</v>
      </c>
      <c r="I371" s="185"/>
      <c r="J371" s="186">
        <f>ROUND(I371*H371,2)</f>
        <v>0</v>
      </c>
      <c r="K371" s="182" t="s">
        <v>153</v>
      </c>
      <c r="L371" s="41"/>
      <c r="M371" s="187" t="s">
        <v>19</v>
      </c>
      <c r="N371" s="188" t="s">
        <v>42</v>
      </c>
      <c r="O371" s="66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1" t="s">
        <v>408</v>
      </c>
      <c r="AT371" s="191" t="s">
        <v>149</v>
      </c>
      <c r="AU371" s="191" t="s">
        <v>78</v>
      </c>
      <c r="AY371" s="19" t="s">
        <v>146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78</v>
      </c>
      <c r="BK371" s="192">
        <f>ROUND(I371*H371,2)</f>
        <v>0</v>
      </c>
      <c r="BL371" s="19" t="s">
        <v>408</v>
      </c>
      <c r="BM371" s="191" t="s">
        <v>513</v>
      </c>
    </row>
    <row r="372" spans="1:65" s="2" customFormat="1" ht="29.25">
      <c r="A372" s="36"/>
      <c r="B372" s="37"/>
      <c r="C372" s="38"/>
      <c r="D372" s="193" t="s">
        <v>156</v>
      </c>
      <c r="E372" s="38"/>
      <c r="F372" s="194" t="s">
        <v>514</v>
      </c>
      <c r="G372" s="38"/>
      <c r="H372" s="38"/>
      <c r="I372" s="195"/>
      <c r="J372" s="38"/>
      <c r="K372" s="38"/>
      <c r="L372" s="41"/>
      <c r="M372" s="196"/>
      <c r="N372" s="197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156</v>
      </c>
      <c r="AU372" s="19" t="s">
        <v>78</v>
      </c>
    </row>
    <row r="373" spans="1:65" s="14" customFormat="1" ht="22.5">
      <c r="B373" s="208"/>
      <c r="C373" s="209"/>
      <c r="D373" s="193" t="s">
        <v>158</v>
      </c>
      <c r="E373" s="210" t="s">
        <v>19</v>
      </c>
      <c r="F373" s="211" t="s">
        <v>515</v>
      </c>
      <c r="G373" s="209"/>
      <c r="H373" s="212">
        <v>164.18600000000001</v>
      </c>
      <c r="I373" s="213"/>
      <c r="J373" s="209"/>
      <c r="K373" s="209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158</v>
      </c>
      <c r="AU373" s="218" t="s">
        <v>78</v>
      </c>
      <c r="AV373" s="14" t="s">
        <v>80</v>
      </c>
      <c r="AW373" s="14" t="s">
        <v>33</v>
      </c>
      <c r="AX373" s="14" t="s">
        <v>71</v>
      </c>
      <c r="AY373" s="218" t="s">
        <v>146</v>
      </c>
    </row>
    <row r="374" spans="1:65" s="14" customFormat="1" ht="22.5">
      <c r="B374" s="208"/>
      <c r="C374" s="209"/>
      <c r="D374" s="193" t="s">
        <v>158</v>
      </c>
      <c r="E374" s="210" t="s">
        <v>19</v>
      </c>
      <c r="F374" s="211" t="s">
        <v>188</v>
      </c>
      <c r="G374" s="209"/>
      <c r="H374" s="212">
        <v>103.313</v>
      </c>
      <c r="I374" s="213"/>
      <c r="J374" s="209"/>
      <c r="K374" s="209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158</v>
      </c>
      <c r="AU374" s="218" t="s">
        <v>78</v>
      </c>
      <c r="AV374" s="14" t="s">
        <v>80</v>
      </c>
      <c r="AW374" s="14" t="s">
        <v>33</v>
      </c>
      <c r="AX374" s="14" t="s">
        <v>71</v>
      </c>
      <c r="AY374" s="218" t="s">
        <v>146</v>
      </c>
    </row>
    <row r="375" spans="1:65" s="14" customFormat="1" ht="22.5">
      <c r="B375" s="208"/>
      <c r="C375" s="209"/>
      <c r="D375" s="193" t="s">
        <v>158</v>
      </c>
      <c r="E375" s="210" t="s">
        <v>19</v>
      </c>
      <c r="F375" s="211" t="s">
        <v>516</v>
      </c>
      <c r="G375" s="209"/>
      <c r="H375" s="212">
        <v>4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158</v>
      </c>
      <c r="AU375" s="218" t="s">
        <v>78</v>
      </c>
      <c r="AV375" s="14" t="s">
        <v>80</v>
      </c>
      <c r="AW375" s="14" t="s">
        <v>33</v>
      </c>
      <c r="AX375" s="14" t="s">
        <v>71</v>
      </c>
      <c r="AY375" s="218" t="s">
        <v>146</v>
      </c>
    </row>
    <row r="376" spans="1:65" s="14" customFormat="1" ht="22.5">
      <c r="B376" s="208"/>
      <c r="C376" s="209"/>
      <c r="D376" s="193" t="s">
        <v>158</v>
      </c>
      <c r="E376" s="210" t="s">
        <v>19</v>
      </c>
      <c r="F376" s="211" t="s">
        <v>456</v>
      </c>
      <c r="G376" s="209"/>
      <c r="H376" s="212">
        <v>193.16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158</v>
      </c>
      <c r="AU376" s="218" t="s">
        <v>78</v>
      </c>
      <c r="AV376" s="14" t="s">
        <v>80</v>
      </c>
      <c r="AW376" s="14" t="s">
        <v>33</v>
      </c>
      <c r="AX376" s="14" t="s">
        <v>71</v>
      </c>
      <c r="AY376" s="218" t="s">
        <v>146</v>
      </c>
    </row>
    <row r="377" spans="1:65" s="15" customFormat="1" ht="11.25">
      <c r="B377" s="219"/>
      <c r="C377" s="220"/>
      <c r="D377" s="193" t="s">
        <v>158</v>
      </c>
      <c r="E377" s="221" t="s">
        <v>19</v>
      </c>
      <c r="F377" s="222" t="s">
        <v>161</v>
      </c>
      <c r="G377" s="220"/>
      <c r="H377" s="223">
        <v>464.65899999999999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158</v>
      </c>
      <c r="AU377" s="229" t="s">
        <v>78</v>
      </c>
      <c r="AV377" s="15" t="s">
        <v>154</v>
      </c>
      <c r="AW377" s="15" t="s">
        <v>33</v>
      </c>
      <c r="AX377" s="15" t="s">
        <v>78</v>
      </c>
      <c r="AY377" s="229" t="s">
        <v>146</v>
      </c>
    </row>
    <row r="378" spans="1:65" s="2" customFormat="1" ht="24.2" customHeight="1">
      <c r="A378" s="36"/>
      <c r="B378" s="37"/>
      <c r="C378" s="180" t="s">
        <v>517</v>
      </c>
      <c r="D378" s="180" t="s">
        <v>149</v>
      </c>
      <c r="E378" s="181" t="s">
        <v>518</v>
      </c>
      <c r="F378" s="182" t="s">
        <v>519</v>
      </c>
      <c r="G378" s="183" t="s">
        <v>173</v>
      </c>
      <c r="H378" s="184">
        <v>39.42</v>
      </c>
      <c r="I378" s="185"/>
      <c r="J378" s="186">
        <f>ROUND(I378*H378,2)</f>
        <v>0</v>
      </c>
      <c r="K378" s="182" t="s">
        <v>153</v>
      </c>
      <c r="L378" s="41"/>
      <c r="M378" s="187" t="s">
        <v>19</v>
      </c>
      <c r="N378" s="188" t="s">
        <v>42</v>
      </c>
      <c r="O378" s="66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1" t="s">
        <v>408</v>
      </c>
      <c r="AT378" s="191" t="s">
        <v>149</v>
      </c>
      <c r="AU378" s="191" t="s">
        <v>78</v>
      </c>
      <c r="AY378" s="19" t="s">
        <v>146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9" t="s">
        <v>78</v>
      </c>
      <c r="BK378" s="192">
        <f>ROUND(I378*H378,2)</f>
        <v>0</v>
      </c>
      <c r="BL378" s="19" t="s">
        <v>408</v>
      </c>
      <c r="BM378" s="191" t="s">
        <v>520</v>
      </c>
    </row>
    <row r="379" spans="1:65" s="2" customFormat="1" ht="29.25">
      <c r="A379" s="36"/>
      <c r="B379" s="37"/>
      <c r="C379" s="38"/>
      <c r="D379" s="193" t="s">
        <v>156</v>
      </c>
      <c r="E379" s="38"/>
      <c r="F379" s="194" t="s">
        <v>521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156</v>
      </c>
      <c r="AU379" s="19" t="s">
        <v>78</v>
      </c>
    </row>
    <row r="380" spans="1:65" s="14" customFormat="1" ht="22.5">
      <c r="B380" s="208"/>
      <c r="C380" s="209"/>
      <c r="D380" s="193" t="s">
        <v>158</v>
      </c>
      <c r="E380" s="210" t="s">
        <v>19</v>
      </c>
      <c r="F380" s="211" t="s">
        <v>504</v>
      </c>
      <c r="G380" s="209"/>
      <c r="H380" s="212">
        <v>5.5490000000000004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158</v>
      </c>
      <c r="AU380" s="218" t="s">
        <v>78</v>
      </c>
      <c r="AV380" s="14" t="s">
        <v>80</v>
      </c>
      <c r="AW380" s="14" t="s">
        <v>33</v>
      </c>
      <c r="AX380" s="14" t="s">
        <v>71</v>
      </c>
      <c r="AY380" s="218" t="s">
        <v>146</v>
      </c>
    </row>
    <row r="381" spans="1:65" s="14" customFormat="1" ht="22.5">
      <c r="B381" s="208"/>
      <c r="C381" s="209"/>
      <c r="D381" s="193" t="s">
        <v>158</v>
      </c>
      <c r="E381" s="210" t="s">
        <v>19</v>
      </c>
      <c r="F381" s="211" t="s">
        <v>505</v>
      </c>
      <c r="G381" s="209"/>
      <c r="H381" s="212">
        <v>5.8410000000000002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158</v>
      </c>
      <c r="AU381" s="218" t="s">
        <v>78</v>
      </c>
      <c r="AV381" s="14" t="s">
        <v>80</v>
      </c>
      <c r="AW381" s="14" t="s">
        <v>33</v>
      </c>
      <c r="AX381" s="14" t="s">
        <v>71</v>
      </c>
      <c r="AY381" s="218" t="s">
        <v>146</v>
      </c>
    </row>
    <row r="382" spans="1:65" s="14" customFormat="1" ht="22.5">
      <c r="B382" s="208"/>
      <c r="C382" s="209"/>
      <c r="D382" s="193" t="s">
        <v>158</v>
      </c>
      <c r="E382" s="210" t="s">
        <v>19</v>
      </c>
      <c r="F382" s="211" t="s">
        <v>506</v>
      </c>
      <c r="G382" s="209"/>
      <c r="H382" s="212">
        <v>1.56</v>
      </c>
      <c r="I382" s="213"/>
      <c r="J382" s="209"/>
      <c r="K382" s="209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158</v>
      </c>
      <c r="AU382" s="218" t="s">
        <v>78</v>
      </c>
      <c r="AV382" s="14" t="s">
        <v>80</v>
      </c>
      <c r="AW382" s="14" t="s">
        <v>33</v>
      </c>
      <c r="AX382" s="14" t="s">
        <v>71</v>
      </c>
      <c r="AY382" s="218" t="s">
        <v>146</v>
      </c>
    </row>
    <row r="383" spans="1:65" s="14" customFormat="1" ht="22.5">
      <c r="B383" s="208"/>
      <c r="C383" s="209"/>
      <c r="D383" s="193" t="s">
        <v>158</v>
      </c>
      <c r="E383" s="210" t="s">
        <v>19</v>
      </c>
      <c r="F383" s="211" t="s">
        <v>507</v>
      </c>
      <c r="G383" s="209"/>
      <c r="H383" s="212">
        <v>18.847999999999999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158</v>
      </c>
      <c r="AU383" s="218" t="s">
        <v>78</v>
      </c>
      <c r="AV383" s="14" t="s">
        <v>80</v>
      </c>
      <c r="AW383" s="14" t="s">
        <v>33</v>
      </c>
      <c r="AX383" s="14" t="s">
        <v>71</v>
      </c>
      <c r="AY383" s="218" t="s">
        <v>146</v>
      </c>
    </row>
    <row r="384" spans="1:65" s="14" customFormat="1" ht="22.5">
      <c r="B384" s="208"/>
      <c r="C384" s="209"/>
      <c r="D384" s="193" t="s">
        <v>158</v>
      </c>
      <c r="E384" s="210" t="s">
        <v>19</v>
      </c>
      <c r="F384" s="211" t="s">
        <v>508</v>
      </c>
      <c r="G384" s="209"/>
      <c r="H384" s="212">
        <v>7.0039999999999996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158</v>
      </c>
      <c r="AU384" s="218" t="s">
        <v>78</v>
      </c>
      <c r="AV384" s="14" t="s">
        <v>80</v>
      </c>
      <c r="AW384" s="14" t="s">
        <v>33</v>
      </c>
      <c r="AX384" s="14" t="s">
        <v>71</v>
      </c>
      <c r="AY384" s="218" t="s">
        <v>146</v>
      </c>
    </row>
    <row r="385" spans="1:65" s="14" customFormat="1" ht="22.5">
      <c r="B385" s="208"/>
      <c r="C385" s="209"/>
      <c r="D385" s="193" t="s">
        <v>158</v>
      </c>
      <c r="E385" s="210" t="s">
        <v>19</v>
      </c>
      <c r="F385" s="211" t="s">
        <v>509</v>
      </c>
      <c r="G385" s="209"/>
      <c r="H385" s="212">
        <v>0.61799999999999999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158</v>
      </c>
      <c r="AU385" s="218" t="s">
        <v>78</v>
      </c>
      <c r="AV385" s="14" t="s">
        <v>80</v>
      </c>
      <c r="AW385" s="14" t="s">
        <v>33</v>
      </c>
      <c r="AX385" s="14" t="s">
        <v>71</v>
      </c>
      <c r="AY385" s="218" t="s">
        <v>146</v>
      </c>
    </row>
    <row r="386" spans="1:65" s="15" customFormat="1" ht="11.25">
      <c r="B386" s="219"/>
      <c r="C386" s="220"/>
      <c r="D386" s="193" t="s">
        <v>158</v>
      </c>
      <c r="E386" s="221" t="s">
        <v>19</v>
      </c>
      <c r="F386" s="222" t="s">
        <v>161</v>
      </c>
      <c r="G386" s="220"/>
      <c r="H386" s="223">
        <v>39.42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158</v>
      </c>
      <c r="AU386" s="229" t="s">
        <v>78</v>
      </c>
      <c r="AV386" s="15" t="s">
        <v>154</v>
      </c>
      <c r="AW386" s="15" t="s">
        <v>33</v>
      </c>
      <c r="AX386" s="15" t="s">
        <v>78</v>
      </c>
      <c r="AY386" s="229" t="s">
        <v>146</v>
      </c>
    </row>
    <row r="387" spans="1:65" s="2" customFormat="1" ht="33" customHeight="1">
      <c r="A387" s="36"/>
      <c r="B387" s="37"/>
      <c r="C387" s="180" t="s">
        <v>522</v>
      </c>
      <c r="D387" s="180" t="s">
        <v>149</v>
      </c>
      <c r="E387" s="181" t="s">
        <v>523</v>
      </c>
      <c r="F387" s="182" t="s">
        <v>524</v>
      </c>
      <c r="G387" s="183" t="s">
        <v>209</v>
      </c>
      <c r="H387" s="184">
        <v>1</v>
      </c>
      <c r="I387" s="185"/>
      <c r="J387" s="186">
        <f>ROUND(I387*H387,2)</f>
        <v>0</v>
      </c>
      <c r="K387" s="182" t="s">
        <v>153</v>
      </c>
      <c r="L387" s="41"/>
      <c r="M387" s="187" t="s">
        <v>19</v>
      </c>
      <c r="N387" s="188" t="s">
        <v>42</v>
      </c>
      <c r="O387" s="66"/>
      <c r="P387" s="189">
        <f>O387*H387</f>
        <v>0</v>
      </c>
      <c r="Q387" s="189">
        <v>0</v>
      </c>
      <c r="R387" s="189">
        <f>Q387*H387</f>
        <v>0</v>
      </c>
      <c r="S387" s="189">
        <v>0</v>
      </c>
      <c r="T387" s="190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1" t="s">
        <v>408</v>
      </c>
      <c r="AT387" s="191" t="s">
        <v>149</v>
      </c>
      <c r="AU387" s="191" t="s">
        <v>78</v>
      </c>
      <c r="AY387" s="19" t="s">
        <v>146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9" t="s">
        <v>78</v>
      </c>
      <c r="BK387" s="192">
        <f>ROUND(I387*H387,2)</f>
        <v>0</v>
      </c>
      <c r="BL387" s="19" t="s">
        <v>408</v>
      </c>
      <c r="BM387" s="191" t="s">
        <v>525</v>
      </c>
    </row>
    <row r="388" spans="1:65" s="2" customFormat="1" ht="58.5">
      <c r="A388" s="36"/>
      <c r="B388" s="37"/>
      <c r="C388" s="38"/>
      <c r="D388" s="193" t="s">
        <v>156</v>
      </c>
      <c r="E388" s="38"/>
      <c r="F388" s="194" t="s">
        <v>526</v>
      </c>
      <c r="G388" s="38"/>
      <c r="H388" s="38"/>
      <c r="I388" s="195"/>
      <c r="J388" s="38"/>
      <c r="K388" s="38"/>
      <c r="L388" s="41"/>
      <c r="M388" s="196"/>
      <c r="N388" s="197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156</v>
      </c>
      <c r="AU388" s="19" t="s">
        <v>78</v>
      </c>
    </row>
    <row r="389" spans="1:65" s="14" customFormat="1" ht="22.5">
      <c r="B389" s="208"/>
      <c r="C389" s="209"/>
      <c r="D389" s="193" t="s">
        <v>158</v>
      </c>
      <c r="E389" s="210" t="s">
        <v>19</v>
      </c>
      <c r="F389" s="211" t="s">
        <v>527</v>
      </c>
      <c r="G389" s="209"/>
      <c r="H389" s="212">
        <v>1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158</v>
      </c>
      <c r="AU389" s="218" t="s">
        <v>78</v>
      </c>
      <c r="AV389" s="14" t="s">
        <v>80</v>
      </c>
      <c r="AW389" s="14" t="s">
        <v>33</v>
      </c>
      <c r="AX389" s="14" t="s">
        <v>71</v>
      </c>
      <c r="AY389" s="218" t="s">
        <v>146</v>
      </c>
    </row>
    <row r="390" spans="1:65" s="15" customFormat="1" ht="11.25">
      <c r="B390" s="219"/>
      <c r="C390" s="220"/>
      <c r="D390" s="193" t="s">
        <v>158</v>
      </c>
      <c r="E390" s="221" t="s">
        <v>19</v>
      </c>
      <c r="F390" s="222" t="s">
        <v>161</v>
      </c>
      <c r="G390" s="220"/>
      <c r="H390" s="223">
        <v>1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158</v>
      </c>
      <c r="AU390" s="229" t="s">
        <v>78</v>
      </c>
      <c r="AV390" s="15" t="s">
        <v>154</v>
      </c>
      <c r="AW390" s="15" t="s">
        <v>33</v>
      </c>
      <c r="AX390" s="15" t="s">
        <v>78</v>
      </c>
      <c r="AY390" s="229" t="s">
        <v>146</v>
      </c>
    </row>
    <row r="391" spans="1:65" s="2" customFormat="1" ht="24.2" customHeight="1">
      <c r="A391" s="36"/>
      <c r="B391" s="37"/>
      <c r="C391" s="180" t="s">
        <v>528</v>
      </c>
      <c r="D391" s="180" t="s">
        <v>149</v>
      </c>
      <c r="E391" s="181" t="s">
        <v>529</v>
      </c>
      <c r="F391" s="182" t="s">
        <v>530</v>
      </c>
      <c r="G391" s="183" t="s">
        <v>209</v>
      </c>
      <c r="H391" s="184">
        <v>2</v>
      </c>
      <c r="I391" s="185"/>
      <c r="J391" s="186">
        <f>ROUND(I391*H391,2)</f>
        <v>0</v>
      </c>
      <c r="K391" s="182" t="s">
        <v>153</v>
      </c>
      <c r="L391" s="41"/>
      <c r="M391" s="187" t="s">
        <v>19</v>
      </c>
      <c r="N391" s="188" t="s">
        <v>42</v>
      </c>
      <c r="O391" s="66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408</v>
      </c>
      <c r="AT391" s="191" t="s">
        <v>149</v>
      </c>
      <c r="AU391" s="191" t="s">
        <v>78</v>
      </c>
      <c r="AY391" s="19" t="s">
        <v>146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78</v>
      </c>
      <c r="BK391" s="192">
        <f>ROUND(I391*H391,2)</f>
        <v>0</v>
      </c>
      <c r="BL391" s="19" t="s">
        <v>408</v>
      </c>
      <c r="BM391" s="191" t="s">
        <v>531</v>
      </c>
    </row>
    <row r="392" spans="1:65" s="2" customFormat="1" ht="48.75">
      <c r="A392" s="36"/>
      <c r="B392" s="37"/>
      <c r="C392" s="38"/>
      <c r="D392" s="193" t="s">
        <v>156</v>
      </c>
      <c r="E392" s="38"/>
      <c r="F392" s="194" t="s">
        <v>532</v>
      </c>
      <c r="G392" s="38"/>
      <c r="H392" s="38"/>
      <c r="I392" s="195"/>
      <c r="J392" s="38"/>
      <c r="K392" s="38"/>
      <c r="L392" s="41"/>
      <c r="M392" s="196"/>
      <c r="N392" s="19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156</v>
      </c>
      <c r="AU392" s="19" t="s">
        <v>78</v>
      </c>
    </row>
    <row r="393" spans="1:65" s="14" customFormat="1" ht="22.5">
      <c r="B393" s="208"/>
      <c r="C393" s="209"/>
      <c r="D393" s="193" t="s">
        <v>158</v>
      </c>
      <c r="E393" s="210" t="s">
        <v>19</v>
      </c>
      <c r="F393" s="211" t="s">
        <v>533</v>
      </c>
      <c r="G393" s="209"/>
      <c r="H393" s="212">
        <v>1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158</v>
      </c>
      <c r="AU393" s="218" t="s">
        <v>78</v>
      </c>
      <c r="AV393" s="14" t="s">
        <v>80</v>
      </c>
      <c r="AW393" s="14" t="s">
        <v>33</v>
      </c>
      <c r="AX393" s="14" t="s">
        <v>71</v>
      </c>
      <c r="AY393" s="218" t="s">
        <v>146</v>
      </c>
    </row>
    <row r="394" spans="1:65" s="14" customFormat="1" ht="11.25">
      <c r="B394" s="208"/>
      <c r="C394" s="209"/>
      <c r="D394" s="193" t="s">
        <v>158</v>
      </c>
      <c r="E394" s="210" t="s">
        <v>19</v>
      </c>
      <c r="F394" s="211" t="s">
        <v>534</v>
      </c>
      <c r="G394" s="209"/>
      <c r="H394" s="212">
        <v>1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158</v>
      </c>
      <c r="AU394" s="218" t="s">
        <v>78</v>
      </c>
      <c r="AV394" s="14" t="s">
        <v>80</v>
      </c>
      <c r="AW394" s="14" t="s">
        <v>33</v>
      </c>
      <c r="AX394" s="14" t="s">
        <v>71</v>
      </c>
      <c r="AY394" s="218" t="s">
        <v>146</v>
      </c>
    </row>
    <row r="395" spans="1:65" s="15" customFormat="1" ht="11.25">
      <c r="B395" s="219"/>
      <c r="C395" s="220"/>
      <c r="D395" s="193" t="s">
        <v>158</v>
      </c>
      <c r="E395" s="221" t="s">
        <v>19</v>
      </c>
      <c r="F395" s="222" t="s">
        <v>161</v>
      </c>
      <c r="G395" s="220"/>
      <c r="H395" s="223">
        <v>2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158</v>
      </c>
      <c r="AU395" s="229" t="s">
        <v>78</v>
      </c>
      <c r="AV395" s="15" t="s">
        <v>154</v>
      </c>
      <c r="AW395" s="15" t="s">
        <v>33</v>
      </c>
      <c r="AX395" s="15" t="s">
        <v>78</v>
      </c>
      <c r="AY395" s="229" t="s">
        <v>146</v>
      </c>
    </row>
    <row r="396" spans="1:65" s="2" customFormat="1" ht="21.75" customHeight="1">
      <c r="A396" s="36"/>
      <c r="B396" s="37"/>
      <c r="C396" s="180" t="s">
        <v>535</v>
      </c>
      <c r="D396" s="180" t="s">
        <v>149</v>
      </c>
      <c r="E396" s="181" t="s">
        <v>536</v>
      </c>
      <c r="F396" s="182" t="s">
        <v>537</v>
      </c>
      <c r="G396" s="183" t="s">
        <v>173</v>
      </c>
      <c r="H396" s="184">
        <v>147.66200000000001</v>
      </c>
      <c r="I396" s="185"/>
      <c r="J396" s="186">
        <f>ROUND(I396*H396,2)</f>
        <v>0</v>
      </c>
      <c r="K396" s="182" t="s">
        <v>153</v>
      </c>
      <c r="L396" s="41"/>
      <c r="M396" s="187" t="s">
        <v>19</v>
      </c>
      <c r="N396" s="188" t="s">
        <v>42</v>
      </c>
      <c r="O396" s="66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1" t="s">
        <v>408</v>
      </c>
      <c r="AT396" s="191" t="s">
        <v>149</v>
      </c>
      <c r="AU396" s="191" t="s">
        <v>78</v>
      </c>
      <c r="AY396" s="19" t="s">
        <v>146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78</v>
      </c>
      <c r="BK396" s="192">
        <f>ROUND(I396*H396,2)</f>
        <v>0</v>
      </c>
      <c r="BL396" s="19" t="s">
        <v>408</v>
      </c>
      <c r="BM396" s="191" t="s">
        <v>538</v>
      </c>
    </row>
    <row r="397" spans="1:65" s="2" customFormat="1" ht="58.5">
      <c r="A397" s="36"/>
      <c r="B397" s="37"/>
      <c r="C397" s="38"/>
      <c r="D397" s="193" t="s">
        <v>156</v>
      </c>
      <c r="E397" s="38"/>
      <c r="F397" s="194" t="s">
        <v>539</v>
      </c>
      <c r="G397" s="38"/>
      <c r="H397" s="38"/>
      <c r="I397" s="195"/>
      <c r="J397" s="38"/>
      <c r="K397" s="38"/>
      <c r="L397" s="41"/>
      <c r="M397" s="196"/>
      <c r="N397" s="197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156</v>
      </c>
      <c r="AU397" s="19" t="s">
        <v>78</v>
      </c>
    </row>
    <row r="398" spans="1:65" s="14" customFormat="1" ht="22.5">
      <c r="B398" s="208"/>
      <c r="C398" s="209"/>
      <c r="D398" s="193" t="s">
        <v>158</v>
      </c>
      <c r="E398" s="210" t="s">
        <v>19</v>
      </c>
      <c r="F398" s="211" t="s">
        <v>540</v>
      </c>
      <c r="G398" s="209"/>
      <c r="H398" s="212">
        <v>193.16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158</v>
      </c>
      <c r="AU398" s="218" t="s">
        <v>78</v>
      </c>
      <c r="AV398" s="14" t="s">
        <v>80</v>
      </c>
      <c r="AW398" s="14" t="s">
        <v>33</v>
      </c>
      <c r="AX398" s="14" t="s">
        <v>71</v>
      </c>
      <c r="AY398" s="218" t="s">
        <v>146</v>
      </c>
    </row>
    <row r="399" spans="1:65" s="14" customFormat="1" ht="22.5">
      <c r="B399" s="208"/>
      <c r="C399" s="209"/>
      <c r="D399" s="193" t="s">
        <v>158</v>
      </c>
      <c r="E399" s="210" t="s">
        <v>19</v>
      </c>
      <c r="F399" s="211" t="s">
        <v>457</v>
      </c>
      <c r="G399" s="209"/>
      <c r="H399" s="212">
        <v>-18.193999999999999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158</v>
      </c>
      <c r="AU399" s="218" t="s">
        <v>78</v>
      </c>
      <c r="AV399" s="14" t="s">
        <v>80</v>
      </c>
      <c r="AW399" s="14" t="s">
        <v>33</v>
      </c>
      <c r="AX399" s="14" t="s">
        <v>71</v>
      </c>
      <c r="AY399" s="218" t="s">
        <v>146</v>
      </c>
    </row>
    <row r="400" spans="1:65" s="14" customFormat="1" ht="11.25">
      <c r="B400" s="208"/>
      <c r="C400" s="209"/>
      <c r="D400" s="193" t="s">
        <v>158</v>
      </c>
      <c r="E400" s="210" t="s">
        <v>19</v>
      </c>
      <c r="F400" s="211" t="s">
        <v>541</v>
      </c>
      <c r="G400" s="209"/>
      <c r="H400" s="212">
        <v>-27.303999999999998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158</v>
      </c>
      <c r="AU400" s="218" t="s">
        <v>78</v>
      </c>
      <c r="AV400" s="14" t="s">
        <v>80</v>
      </c>
      <c r="AW400" s="14" t="s">
        <v>33</v>
      </c>
      <c r="AX400" s="14" t="s">
        <v>71</v>
      </c>
      <c r="AY400" s="218" t="s">
        <v>146</v>
      </c>
    </row>
    <row r="401" spans="1:65" s="15" customFormat="1" ht="11.25">
      <c r="B401" s="219"/>
      <c r="C401" s="220"/>
      <c r="D401" s="193" t="s">
        <v>158</v>
      </c>
      <c r="E401" s="221" t="s">
        <v>19</v>
      </c>
      <c r="F401" s="222" t="s">
        <v>161</v>
      </c>
      <c r="G401" s="220"/>
      <c r="H401" s="223">
        <v>147.66200000000001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158</v>
      </c>
      <c r="AU401" s="229" t="s">
        <v>78</v>
      </c>
      <c r="AV401" s="15" t="s">
        <v>154</v>
      </c>
      <c r="AW401" s="15" t="s">
        <v>33</v>
      </c>
      <c r="AX401" s="15" t="s">
        <v>78</v>
      </c>
      <c r="AY401" s="229" t="s">
        <v>146</v>
      </c>
    </row>
    <row r="402" spans="1:65" s="2" customFormat="1" ht="21.75" customHeight="1">
      <c r="A402" s="36"/>
      <c r="B402" s="37"/>
      <c r="C402" s="180" t="s">
        <v>542</v>
      </c>
      <c r="D402" s="180" t="s">
        <v>149</v>
      </c>
      <c r="E402" s="181" t="s">
        <v>543</v>
      </c>
      <c r="F402" s="182" t="s">
        <v>544</v>
      </c>
      <c r="G402" s="183" t="s">
        <v>173</v>
      </c>
      <c r="H402" s="184">
        <v>6.9009999999999998</v>
      </c>
      <c r="I402" s="185"/>
      <c r="J402" s="186">
        <f>ROUND(I402*H402,2)</f>
        <v>0</v>
      </c>
      <c r="K402" s="182" t="s">
        <v>153</v>
      </c>
      <c r="L402" s="41"/>
      <c r="M402" s="187" t="s">
        <v>19</v>
      </c>
      <c r="N402" s="188" t="s">
        <v>42</v>
      </c>
      <c r="O402" s="66"/>
      <c r="P402" s="189">
        <f>O402*H402</f>
        <v>0</v>
      </c>
      <c r="Q402" s="189">
        <v>0</v>
      </c>
      <c r="R402" s="189">
        <f>Q402*H402</f>
        <v>0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408</v>
      </c>
      <c r="AT402" s="191" t="s">
        <v>149</v>
      </c>
      <c r="AU402" s="191" t="s">
        <v>78</v>
      </c>
      <c r="AY402" s="19" t="s">
        <v>146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78</v>
      </c>
      <c r="BK402" s="192">
        <f>ROUND(I402*H402,2)</f>
        <v>0</v>
      </c>
      <c r="BL402" s="19" t="s">
        <v>408</v>
      </c>
      <c r="BM402" s="191" t="s">
        <v>545</v>
      </c>
    </row>
    <row r="403" spans="1:65" s="2" customFormat="1" ht="58.5">
      <c r="A403" s="36"/>
      <c r="B403" s="37"/>
      <c r="C403" s="38"/>
      <c r="D403" s="193" t="s">
        <v>156</v>
      </c>
      <c r="E403" s="38"/>
      <c r="F403" s="194" t="s">
        <v>546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156</v>
      </c>
      <c r="AU403" s="19" t="s">
        <v>78</v>
      </c>
    </row>
    <row r="404" spans="1:65" s="14" customFormat="1" ht="22.5">
      <c r="B404" s="208"/>
      <c r="C404" s="209"/>
      <c r="D404" s="193" t="s">
        <v>158</v>
      </c>
      <c r="E404" s="210" t="s">
        <v>19</v>
      </c>
      <c r="F404" s="211" t="s">
        <v>547</v>
      </c>
      <c r="G404" s="209"/>
      <c r="H404" s="212">
        <v>6.9009999999999998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158</v>
      </c>
      <c r="AU404" s="218" t="s">
        <v>78</v>
      </c>
      <c r="AV404" s="14" t="s">
        <v>80</v>
      </c>
      <c r="AW404" s="14" t="s">
        <v>33</v>
      </c>
      <c r="AX404" s="14" t="s">
        <v>71</v>
      </c>
      <c r="AY404" s="218" t="s">
        <v>146</v>
      </c>
    </row>
    <row r="405" spans="1:65" s="15" customFormat="1" ht="11.25">
      <c r="B405" s="219"/>
      <c r="C405" s="220"/>
      <c r="D405" s="193" t="s">
        <v>158</v>
      </c>
      <c r="E405" s="221" t="s">
        <v>19</v>
      </c>
      <c r="F405" s="222" t="s">
        <v>161</v>
      </c>
      <c r="G405" s="220"/>
      <c r="H405" s="223">
        <v>6.9009999999999998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158</v>
      </c>
      <c r="AU405" s="229" t="s">
        <v>78</v>
      </c>
      <c r="AV405" s="15" t="s">
        <v>154</v>
      </c>
      <c r="AW405" s="15" t="s">
        <v>33</v>
      </c>
      <c r="AX405" s="15" t="s">
        <v>78</v>
      </c>
      <c r="AY405" s="229" t="s">
        <v>146</v>
      </c>
    </row>
    <row r="406" spans="1:65" s="2" customFormat="1" ht="16.5" customHeight="1">
      <c r="A406" s="36"/>
      <c r="B406" s="37"/>
      <c r="C406" s="180" t="s">
        <v>548</v>
      </c>
      <c r="D406" s="180" t="s">
        <v>149</v>
      </c>
      <c r="E406" s="181" t="s">
        <v>549</v>
      </c>
      <c r="F406" s="182" t="s">
        <v>550</v>
      </c>
      <c r="G406" s="183" t="s">
        <v>173</v>
      </c>
      <c r="H406" s="184">
        <v>4.8000000000000001E-2</v>
      </c>
      <c r="I406" s="185"/>
      <c r="J406" s="186">
        <f>ROUND(I406*H406,2)</f>
        <v>0</v>
      </c>
      <c r="K406" s="182" t="s">
        <v>153</v>
      </c>
      <c r="L406" s="41"/>
      <c r="M406" s="187" t="s">
        <v>19</v>
      </c>
      <c r="N406" s="188" t="s">
        <v>42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408</v>
      </c>
      <c r="AT406" s="191" t="s">
        <v>149</v>
      </c>
      <c r="AU406" s="191" t="s">
        <v>78</v>
      </c>
      <c r="AY406" s="19" t="s">
        <v>146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78</v>
      </c>
      <c r="BK406" s="192">
        <f>ROUND(I406*H406,2)</f>
        <v>0</v>
      </c>
      <c r="BL406" s="19" t="s">
        <v>408</v>
      </c>
      <c r="BM406" s="191" t="s">
        <v>551</v>
      </c>
    </row>
    <row r="407" spans="1:65" s="2" customFormat="1" ht="48.75">
      <c r="A407" s="36"/>
      <c r="B407" s="37"/>
      <c r="C407" s="38"/>
      <c r="D407" s="193" t="s">
        <v>156</v>
      </c>
      <c r="E407" s="38"/>
      <c r="F407" s="194" t="s">
        <v>552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156</v>
      </c>
      <c r="AU407" s="19" t="s">
        <v>78</v>
      </c>
    </row>
    <row r="408" spans="1:65" s="14" customFormat="1" ht="33.75">
      <c r="B408" s="208"/>
      <c r="C408" s="209"/>
      <c r="D408" s="193" t="s">
        <v>158</v>
      </c>
      <c r="E408" s="210" t="s">
        <v>19</v>
      </c>
      <c r="F408" s="211" t="s">
        <v>553</v>
      </c>
      <c r="G408" s="209"/>
      <c r="H408" s="212">
        <v>4.8000000000000001E-2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158</v>
      </c>
      <c r="AU408" s="218" t="s">
        <v>78</v>
      </c>
      <c r="AV408" s="14" t="s">
        <v>80</v>
      </c>
      <c r="AW408" s="14" t="s">
        <v>33</v>
      </c>
      <c r="AX408" s="14" t="s">
        <v>71</v>
      </c>
      <c r="AY408" s="218" t="s">
        <v>146</v>
      </c>
    </row>
    <row r="409" spans="1:65" s="15" customFormat="1" ht="11.25">
      <c r="B409" s="219"/>
      <c r="C409" s="220"/>
      <c r="D409" s="193" t="s">
        <v>158</v>
      </c>
      <c r="E409" s="221" t="s">
        <v>19</v>
      </c>
      <c r="F409" s="222" t="s">
        <v>161</v>
      </c>
      <c r="G409" s="220"/>
      <c r="H409" s="223">
        <v>4.8000000000000001E-2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158</v>
      </c>
      <c r="AU409" s="229" t="s">
        <v>78</v>
      </c>
      <c r="AV409" s="15" t="s">
        <v>154</v>
      </c>
      <c r="AW409" s="15" t="s">
        <v>33</v>
      </c>
      <c r="AX409" s="15" t="s">
        <v>78</v>
      </c>
      <c r="AY409" s="229" t="s">
        <v>146</v>
      </c>
    </row>
    <row r="410" spans="1:65" s="2" customFormat="1" ht="16.5" customHeight="1">
      <c r="A410" s="36"/>
      <c r="B410" s="37"/>
      <c r="C410" s="180" t="s">
        <v>554</v>
      </c>
      <c r="D410" s="180" t="s">
        <v>149</v>
      </c>
      <c r="E410" s="181" t="s">
        <v>555</v>
      </c>
      <c r="F410" s="182" t="s">
        <v>556</v>
      </c>
      <c r="G410" s="183" t="s">
        <v>173</v>
      </c>
      <c r="H410" s="184">
        <v>2.08</v>
      </c>
      <c r="I410" s="185"/>
      <c r="J410" s="186">
        <f>ROUND(I410*H410,2)</f>
        <v>0</v>
      </c>
      <c r="K410" s="182" t="s">
        <v>153</v>
      </c>
      <c r="L410" s="41"/>
      <c r="M410" s="187" t="s">
        <v>19</v>
      </c>
      <c r="N410" s="188" t="s">
        <v>42</v>
      </c>
      <c r="O410" s="66"/>
      <c r="P410" s="189">
        <f>O410*H410</f>
        <v>0</v>
      </c>
      <c r="Q410" s="189">
        <v>0</v>
      </c>
      <c r="R410" s="189">
        <f>Q410*H410</f>
        <v>0</v>
      </c>
      <c r="S410" s="189">
        <v>0</v>
      </c>
      <c r="T410" s="190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1" t="s">
        <v>408</v>
      </c>
      <c r="AT410" s="191" t="s">
        <v>149</v>
      </c>
      <c r="AU410" s="191" t="s">
        <v>78</v>
      </c>
      <c r="AY410" s="19" t="s">
        <v>146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9" t="s">
        <v>78</v>
      </c>
      <c r="BK410" s="192">
        <f>ROUND(I410*H410,2)</f>
        <v>0</v>
      </c>
      <c r="BL410" s="19" t="s">
        <v>408</v>
      </c>
      <c r="BM410" s="191" t="s">
        <v>557</v>
      </c>
    </row>
    <row r="411" spans="1:65" s="2" customFormat="1" ht="58.5">
      <c r="A411" s="36"/>
      <c r="B411" s="37"/>
      <c r="C411" s="38"/>
      <c r="D411" s="193" t="s">
        <v>156</v>
      </c>
      <c r="E411" s="38"/>
      <c r="F411" s="194" t="s">
        <v>558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156</v>
      </c>
      <c r="AU411" s="19" t="s">
        <v>78</v>
      </c>
    </row>
    <row r="412" spans="1:65" s="14" customFormat="1" ht="22.5">
      <c r="B412" s="208"/>
      <c r="C412" s="209"/>
      <c r="D412" s="193" t="s">
        <v>158</v>
      </c>
      <c r="E412" s="210" t="s">
        <v>19</v>
      </c>
      <c r="F412" s="211" t="s">
        <v>559</v>
      </c>
      <c r="G412" s="209"/>
      <c r="H412" s="212">
        <v>2.08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158</v>
      </c>
      <c r="AU412" s="218" t="s">
        <v>78</v>
      </c>
      <c r="AV412" s="14" t="s">
        <v>80</v>
      </c>
      <c r="AW412" s="14" t="s">
        <v>33</v>
      </c>
      <c r="AX412" s="14" t="s">
        <v>71</v>
      </c>
      <c r="AY412" s="218" t="s">
        <v>146</v>
      </c>
    </row>
    <row r="413" spans="1:65" s="15" customFormat="1" ht="11.25">
      <c r="B413" s="219"/>
      <c r="C413" s="220"/>
      <c r="D413" s="193" t="s">
        <v>158</v>
      </c>
      <c r="E413" s="221" t="s">
        <v>19</v>
      </c>
      <c r="F413" s="222" t="s">
        <v>161</v>
      </c>
      <c r="G413" s="220"/>
      <c r="H413" s="223">
        <v>2.08</v>
      </c>
      <c r="I413" s="224"/>
      <c r="J413" s="220"/>
      <c r="K413" s="220"/>
      <c r="L413" s="225"/>
      <c r="M413" s="241"/>
      <c r="N413" s="242"/>
      <c r="O413" s="242"/>
      <c r="P413" s="242"/>
      <c r="Q413" s="242"/>
      <c r="R413" s="242"/>
      <c r="S413" s="242"/>
      <c r="T413" s="243"/>
      <c r="AT413" s="229" t="s">
        <v>158</v>
      </c>
      <c r="AU413" s="229" t="s">
        <v>78</v>
      </c>
      <c r="AV413" s="15" t="s">
        <v>154</v>
      </c>
      <c r="AW413" s="15" t="s">
        <v>33</v>
      </c>
      <c r="AX413" s="15" t="s">
        <v>78</v>
      </c>
      <c r="AY413" s="229" t="s">
        <v>146</v>
      </c>
    </row>
    <row r="414" spans="1:65" s="2" customFormat="1" ht="6.95" customHeight="1">
      <c r="A414" s="36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41"/>
      <c r="M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</row>
  </sheetData>
  <sheetProtection algorithmName="SHA-512" hashValue="dDPmXLQezLBW/bLSQVhbuWKEIxCvIF4fdM+a8o9lKaysIE6tR8oWKH8DaeqFhzHPZcOdU6EeKertxNE/3iPlCg==" saltValue="SsqqjH7I8XLEVuA4K6X5ZXrLXSQYjl/1kdkmsb2pd0W83ydJgxbinrSdvS3Kgpw6qTfgaYet7yRz02oCxUd/Bw==" spinCount="100000" sheet="1" objects="1" scenarios="1" formatColumns="0" formatRows="0" autoFilter="0"/>
  <autoFilter ref="C87:K41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88</v>
      </c>
      <c r="AZ2" s="244" t="s">
        <v>560</v>
      </c>
      <c r="BA2" s="244" t="s">
        <v>561</v>
      </c>
      <c r="BB2" s="244" t="s">
        <v>19</v>
      </c>
      <c r="BC2" s="244" t="s">
        <v>562</v>
      </c>
      <c r="BD2" s="244" t="s">
        <v>80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  <c r="AZ3" s="244" t="s">
        <v>563</v>
      </c>
      <c r="BA3" s="244" t="s">
        <v>564</v>
      </c>
      <c r="BB3" s="244" t="s">
        <v>19</v>
      </c>
      <c r="BC3" s="244" t="s">
        <v>565</v>
      </c>
      <c r="BD3" s="244" t="s">
        <v>80</v>
      </c>
    </row>
    <row r="4" spans="1:5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  <c r="AZ4" s="244" t="s">
        <v>566</v>
      </c>
      <c r="BA4" s="244" t="s">
        <v>567</v>
      </c>
      <c r="BB4" s="244" t="s">
        <v>19</v>
      </c>
      <c r="BC4" s="244" t="s">
        <v>568</v>
      </c>
      <c r="BD4" s="244" t="s">
        <v>80</v>
      </c>
    </row>
    <row r="5" spans="1:56" s="1" customFormat="1" ht="6.95" customHeight="1">
      <c r="B5" s="22"/>
      <c r="L5" s="22"/>
      <c r="AZ5" s="244" t="s">
        <v>569</v>
      </c>
      <c r="BA5" s="244" t="s">
        <v>570</v>
      </c>
      <c r="BB5" s="244" t="s">
        <v>19</v>
      </c>
      <c r="BC5" s="244" t="s">
        <v>571</v>
      </c>
      <c r="BD5" s="244" t="s">
        <v>80</v>
      </c>
    </row>
    <row r="6" spans="1:56" s="1" customFormat="1" ht="12" customHeight="1">
      <c r="B6" s="22"/>
      <c r="D6" s="114" t="s">
        <v>16</v>
      </c>
      <c r="L6" s="22"/>
      <c r="AZ6" s="244" t="s">
        <v>572</v>
      </c>
      <c r="BA6" s="244" t="s">
        <v>573</v>
      </c>
      <c r="BB6" s="244" t="s">
        <v>19</v>
      </c>
      <c r="BC6" s="244" t="s">
        <v>574</v>
      </c>
      <c r="BD6" s="244" t="s">
        <v>80</v>
      </c>
    </row>
    <row r="7" spans="1:5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56" s="1" customFormat="1" ht="12" customHeight="1">
      <c r="B8" s="22"/>
      <c r="D8" s="114" t="s">
        <v>120</v>
      </c>
      <c r="L8" s="22"/>
    </row>
    <row r="9" spans="1:56" s="2" customFormat="1" ht="16.5" customHeight="1">
      <c r="A9" s="36"/>
      <c r="B9" s="41"/>
      <c r="C9" s="36"/>
      <c r="D9" s="36"/>
      <c r="E9" s="405" t="s">
        <v>121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8" t="s">
        <v>575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ROUND((SUM(BE100:BE1184)),  2)</f>
        <v>0</v>
      </c>
      <c r="G35" s="36"/>
      <c r="H35" s="36"/>
      <c r="I35" s="126">
        <v>0.21</v>
      </c>
      <c r="J35" s="125">
        <f>ROUND(((SUM(BE100:BE1184))*I35),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ROUND((SUM(BF100:BF1184)),  2)</f>
        <v>0</v>
      </c>
      <c r="G36" s="36"/>
      <c r="H36" s="36"/>
      <c r="I36" s="126">
        <v>0.15</v>
      </c>
      <c r="J36" s="125">
        <f>ROUND(((SUM(BF100:BF1184))*I36),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ROUND((SUM(BG100:BG1184)),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ROUND((SUM(BH100:BH1184)),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ROUND((SUM(BI100:BI1184)),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121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6" t="str">
        <f>E11</f>
        <v>SO 01.2 - Most v km 107,986 - most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576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577</v>
      </c>
      <c r="E66" s="150"/>
      <c r="F66" s="150"/>
      <c r="G66" s="150"/>
      <c r="H66" s="150"/>
      <c r="I66" s="150"/>
      <c r="J66" s="151">
        <f>J238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578</v>
      </c>
      <c r="E67" s="150"/>
      <c r="F67" s="150"/>
      <c r="G67" s="150"/>
      <c r="H67" s="150"/>
      <c r="I67" s="150"/>
      <c r="J67" s="151">
        <f>J285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579</v>
      </c>
      <c r="E68" s="150"/>
      <c r="F68" s="150"/>
      <c r="G68" s="150"/>
      <c r="H68" s="150"/>
      <c r="I68" s="150"/>
      <c r="J68" s="151">
        <f>J341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129</v>
      </c>
      <c r="E69" s="150"/>
      <c r="F69" s="150"/>
      <c r="G69" s="150"/>
      <c r="H69" s="150"/>
      <c r="I69" s="150"/>
      <c r="J69" s="151">
        <f>J461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580</v>
      </c>
      <c r="E70" s="150"/>
      <c r="F70" s="150"/>
      <c r="G70" s="150"/>
      <c r="H70" s="150"/>
      <c r="I70" s="150"/>
      <c r="J70" s="151">
        <f>J529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581</v>
      </c>
      <c r="E71" s="150"/>
      <c r="F71" s="150"/>
      <c r="G71" s="150"/>
      <c r="H71" s="150"/>
      <c r="I71" s="150"/>
      <c r="J71" s="151">
        <f>J545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582</v>
      </c>
      <c r="E72" s="150"/>
      <c r="F72" s="150"/>
      <c r="G72" s="150"/>
      <c r="H72" s="150"/>
      <c r="I72" s="150"/>
      <c r="J72" s="151">
        <f>J552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583</v>
      </c>
      <c r="E73" s="150"/>
      <c r="F73" s="150"/>
      <c r="G73" s="150"/>
      <c r="H73" s="150"/>
      <c r="I73" s="150"/>
      <c r="J73" s="151">
        <f>J953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584</v>
      </c>
      <c r="E74" s="150"/>
      <c r="F74" s="150"/>
      <c r="G74" s="150"/>
      <c r="H74" s="150"/>
      <c r="I74" s="150"/>
      <c r="J74" s="151">
        <f>J1020</f>
        <v>0</v>
      </c>
      <c r="K74" s="99"/>
      <c r="L74" s="152"/>
    </row>
    <row r="75" spans="1:31" s="9" customFormat="1" ht="24.95" customHeight="1">
      <c r="B75" s="142"/>
      <c r="C75" s="143"/>
      <c r="D75" s="144" t="s">
        <v>585</v>
      </c>
      <c r="E75" s="145"/>
      <c r="F75" s="145"/>
      <c r="G75" s="145"/>
      <c r="H75" s="145"/>
      <c r="I75" s="145"/>
      <c r="J75" s="146">
        <f>J1024</f>
        <v>0</v>
      </c>
      <c r="K75" s="143"/>
      <c r="L75" s="147"/>
    </row>
    <row r="76" spans="1:31" s="10" customFormat="1" ht="19.899999999999999" customHeight="1">
      <c r="B76" s="148"/>
      <c r="C76" s="99"/>
      <c r="D76" s="149" t="s">
        <v>586</v>
      </c>
      <c r="E76" s="150"/>
      <c r="F76" s="150"/>
      <c r="G76" s="150"/>
      <c r="H76" s="150"/>
      <c r="I76" s="150"/>
      <c r="J76" s="151">
        <f>J1025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587</v>
      </c>
      <c r="E77" s="150"/>
      <c r="F77" s="150"/>
      <c r="G77" s="150"/>
      <c r="H77" s="150"/>
      <c r="I77" s="150"/>
      <c r="J77" s="151">
        <f>J1120</f>
        <v>0</v>
      </c>
      <c r="K77" s="99"/>
      <c r="L77" s="152"/>
    </row>
    <row r="78" spans="1:31" s="10" customFormat="1" ht="19.899999999999999" customHeight="1">
      <c r="B78" s="148"/>
      <c r="C78" s="99"/>
      <c r="D78" s="149" t="s">
        <v>588</v>
      </c>
      <c r="E78" s="150"/>
      <c r="F78" s="150"/>
      <c r="G78" s="150"/>
      <c r="H78" s="150"/>
      <c r="I78" s="150"/>
      <c r="J78" s="151">
        <f>J1126</f>
        <v>0</v>
      </c>
      <c r="K78" s="99"/>
      <c r="L78" s="152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131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26.25" customHeight="1">
      <c r="A88" s="36"/>
      <c r="B88" s="37"/>
      <c r="C88" s="38"/>
      <c r="D88" s="38"/>
      <c r="E88" s="412" t="str">
        <f>E7</f>
        <v>Oprava mostu v km 107,986 v úseku Valašské Meziříčí - Frýdek - Místek</v>
      </c>
      <c r="F88" s="413"/>
      <c r="G88" s="413"/>
      <c r="H88" s="413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120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412" t="s">
        <v>121</v>
      </c>
      <c r="F90" s="414"/>
      <c r="G90" s="414"/>
      <c r="H90" s="414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122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66" t="str">
        <f>E11</f>
        <v>SO 01.2 - Most v km 107,986 - most</v>
      </c>
      <c r="F92" s="414"/>
      <c r="G92" s="414"/>
      <c r="H92" s="414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 xml:space="preserve"> </v>
      </c>
      <c r="G94" s="38"/>
      <c r="H94" s="38"/>
      <c r="I94" s="31" t="s">
        <v>23</v>
      </c>
      <c r="J94" s="61">
        <f>IF(J14="","",J14)</f>
        <v>0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24</v>
      </c>
      <c r="D96" s="38"/>
      <c r="E96" s="38"/>
      <c r="F96" s="29" t="str">
        <f>E17</f>
        <v>Správa železnic s.o. OŘ Ostrava</v>
      </c>
      <c r="G96" s="38"/>
      <c r="H96" s="38"/>
      <c r="I96" s="31" t="s">
        <v>32</v>
      </c>
      <c r="J96" s="34" t="str">
        <f>E23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30</v>
      </c>
      <c r="D97" s="38"/>
      <c r="E97" s="38"/>
      <c r="F97" s="29" t="str">
        <f>IF(E20="","",E20)</f>
        <v>Vyplň údaj</v>
      </c>
      <c r="G97" s="38"/>
      <c r="H97" s="38"/>
      <c r="I97" s="31" t="s">
        <v>34</v>
      </c>
      <c r="J97" s="34" t="str">
        <f>E26</f>
        <v xml:space="preserve"> 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132</v>
      </c>
      <c r="D99" s="156" t="s">
        <v>56</v>
      </c>
      <c r="E99" s="156" t="s">
        <v>52</v>
      </c>
      <c r="F99" s="156" t="s">
        <v>53</v>
      </c>
      <c r="G99" s="156" t="s">
        <v>133</v>
      </c>
      <c r="H99" s="156" t="s">
        <v>134</v>
      </c>
      <c r="I99" s="156" t="s">
        <v>135</v>
      </c>
      <c r="J99" s="156" t="s">
        <v>126</v>
      </c>
      <c r="K99" s="157" t="s">
        <v>136</v>
      </c>
      <c r="L99" s="158"/>
      <c r="M99" s="70" t="s">
        <v>19</v>
      </c>
      <c r="N99" s="71" t="s">
        <v>41</v>
      </c>
      <c r="O99" s="71" t="s">
        <v>137</v>
      </c>
      <c r="P99" s="71" t="s">
        <v>138</v>
      </c>
      <c r="Q99" s="71" t="s">
        <v>139</v>
      </c>
      <c r="R99" s="71" t="s">
        <v>140</v>
      </c>
      <c r="S99" s="71" t="s">
        <v>141</v>
      </c>
      <c r="T99" s="72" t="s">
        <v>142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143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P101+P1024</f>
        <v>0</v>
      </c>
      <c r="Q100" s="74"/>
      <c r="R100" s="161">
        <f>R101+R1024</f>
        <v>122.61570363</v>
      </c>
      <c r="S100" s="74"/>
      <c r="T100" s="162">
        <f>T101+T1024</f>
        <v>21.850964999999999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70</v>
      </c>
      <c r="AU100" s="19" t="s">
        <v>127</v>
      </c>
      <c r="BK100" s="163">
        <f>BK101+BK1024</f>
        <v>0</v>
      </c>
    </row>
    <row r="101" spans="1:65" s="12" customFormat="1" ht="25.9" customHeight="1">
      <c r="B101" s="164"/>
      <c r="C101" s="165"/>
      <c r="D101" s="166" t="s">
        <v>70</v>
      </c>
      <c r="E101" s="167" t="s">
        <v>144</v>
      </c>
      <c r="F101" s="167" t="s">
        <v>145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P102+P238+P285+P341+P461+P529+P545+P552+P953+P1020</f>
        <v>0</v>
      </c>
      <c r="Q101" s="172"/>
      <c r="R101" s="173">
        <f>R102+R238+R285+R341+R461+R529+R545+R552+R953+R1020</f>
        <v>101.03601245</v>
      </c>
      <c r="S101" s="172"/>
      <c r="T101" s="174">
        <f>T102+T238+T285+T341+T461+T529+T545+T552+T953+T1020</f>
        <v>21.723799499999998</v>
      </c>
      <c r="AR101" s="175" t="s">
        <v>78</v>
      </c>
      <c r="AT101" s="176" t="s">
        <v>70</v>
      </c>
      <c r="AU101" s="176" t="s">
        <v>71</v>
      </c>
      <c r="AY101" s="175" t="s">
        <v>146</v>
      </c>
      <c r="BK101" s="177">
        <f>BK102+BK238+BK285+BK341+BK461+BK529+BK545+BK552+BK953+BK1020</f>
        <v>0</v>
      </c>
    </row>
    <row r="102" spans="1:65" s="12" customFormat="1" ht="22.9" customHeight="1">
      <c r="B102" s="164"/>
      <c r="C102" s="165"/>
      <c r="D102" s="166" t="s">
        <v>70</v>
      </c>
      <c r="E102" s="178" t="s">
        <v>78</v>
      </c>
      <c r="F102" s="178" t="s">
        <v>589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SUM(P103:P237)</f>
        <v>0</v>
      </c>
      <c r="Q102" s="172"/>
      <c r="R102" s="173">
        <f>SUM(R103:R237)</f>
        <v>29.846268600000002</v>
      </c>
      <c r="S102" s="172"/>
      <c r="T102" s="174">
        <f>SUM(T103:T237)</f>
        <v>6.2115999999999998</v>
      </c>
      <c r="AR102" s="175" t="s">
        <v>78</v>
      </c>
      <c r="AT102" s="176" t="s">
        <v>70</v>
      </c>
      <c r="AU102" s="176" t="s">
        <v>78</v>
      </c>
      <c r="AY102" s="175" t="s">
        <v>146</v>
      </c>
      <c r="BK102" s="177">
        <f>SUM(BK103:BK237)</f>
        <v>0</v>
      </c>
    </row>
    <row r="103" spans="1:65" s="2" customFormat="1" ht="24.2" customHeight="1">
      <c r="A103" s="36"/>
      <c r="B103" s="37"/>
      <c r="C103" s="180" t="s">
        <v>78</v>
      </c>
      <c r="D103" s="180" t="s">
        <v>149</v>
      </c>
      <c r="E103" s="181" t="s">
        <v>590</v>
      </c>
      <c r="F103" s="182" t="s">
        <v>591</v>
      </c>
      <c r="G103" s="183" t="s">
        <v>152</v>
      </c>
      <c r="H103" s="184">
        <v>10.6</v>
      </c>
      <c r="I103" s="185"/>
      <c r="J103" s="186">
        <f>ROUND(I103*H103,2)</f>
        <v>0</v>
      </c>
      <c r="K103" s="182" t="s">
        <v>592</v>
      </c>
      <c r="L103" s="41"/>
      <c r="M103" s="187" t="s">
        <v>19</v>
      </c>
      <c r="N103" s="188" t="s">
        <v>42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0.58599999999999997</v>
      </c>
      <c r="T103" s="190">
        <f>S103*H103</f>
        <v>6.2115999999999998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80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78</v>
      </c>
      <c r="BK103" s="192">
        <f>ROUND(I103*H103,2)</f>
        <v>0</v>
      </c>
      <c r="BL103" s="19" t="s">
        <v>154</v>
      </c>
      <c r="BM103" s="191" t="s">
        <v>593</v>
      </c>
    </row>
    <row r="104" spans="1:65" s="2" customFormat="1" ht="39">
      <c r="A104" s="36"/>
      <c r="B104" s="37"/>
      <c r="C104" s="38"/>
      <c r="D104" s="193" t="s">
        <v>156</v>
      </c>
      <c r="E104" s="38"/>
      <c r="F104" s="194" t="s">
        <v>594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80</v>
      </c>
    </row>
    <row r="105" spans="1:65" s="2" customFormat="1" ht="11.25">
      <c r="A105" s="36"/>
      <c r="B105" s="37"/>
      <c r="C105" s="38"/>
      <c r="D105" s="245" t="s">
        <v>595</v>
      </c>
      <c r="E105" s="38"/>
      <c r="F105" s="246" t="s">
        <v>596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595</v>
      </c>
      <c r="AU105" s="19" t="s">
        <v>80</v>
      </c>
    </row>
    <row r="106" spans="1:65" s="13" customFormat="1" ht="11.25">
      <c r="B106" s="198"/>
      <c r="C106" s="199"/>
      <c r="D106" s="193" t="s">
        <v>158</v>
      </c>
      <c r="E106" s="200" t="s">
        <v>19</v>
      </c>
      <c r="F106" s="201" t="s">
        <v>597</v>
      </c>
      <c r="G106" s="199"/>
      <c r="H106" s="200" t="s">
        <v>19</v>
      </c>
      <c r="I106" s="202"/>
      <c r="J106" s="199"/>
      <c r="K106" s="199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158</v>
      </c>
      <c r="AU106" s="207" t="s">
        <v>80</v>
      </c>
      <c r="AV106" s="13" t="s">
        <v>78</v>
      </c>
      <c r="AW106" s="13" t="s">
        <v>33</v>
      </c>
      <c r="AX106" s="13" t="s">
        <v>71</v>
      </c>
      <c r="AY106" s="207" t="s">
        <v>146</v>
      </c>
    </row>
    <row r="107" spans="1:65" s="14" customFormat="1" ht="22.5">
      <c r="B107" s="208"/>
      <c r="C107" s="209"/>
      <c r="D107" s="193" t="s">
        <v>158</v>
      </c>
      <c r="E107" s="210" t="s">
        <v>19</v>
      </c>
      <c r="F107" s="211" t="s">
        <v>598</v>
      </c>
      <c r="G107" s="209"/>
      <c r="H107" s="212">
        <v>10.6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158</v>
      </c>
      <c r="AU107" s="218" t="s">
        <v>80</v>
      </c>
      <c r="AV107" s="14" t="s">
        <v>80</v>
      </c>
      <c r="AW107" s="14" t="s">
        <v>33</v>
      </c>
      <c r="AX107" s="14" t="s">
        <v>71</v>
      </c>
      <c r="AY107" s="218" t="s">
        <v>146</v>
      </c>
    </row>
    <row r="108" spans="1:65" s="15" customFormat="1" ht="11.25">
      <c r="B108" s="219"/>
      <c r="C108" s="220"/>
      <c r="D108" s="193" t="s">
        <v>158</v>
      </c>
      <c r="E108" s="221" t="s">
        <v>19</v>
      </c>
      <c r="F108" s="222" t="s">
        <v>161</v>
      </c>
      <c r="G108" s="220"/>
      <c r="H108" s="223">
        <v>10.6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158</v>
      </c>
      <c r="AU108" s="229" t="s">
        <v>80</v>
      </c>
      <c r="AV108" s="15" t="s">
        <v>154</v>
      </c>
      <c r="AW108" s="15" t="s">
        <v>33</v>
      </c>
      <c r="AX108" s="15" t="s">
        <v>78</v>
      </c>
      <c r="AY108" s="229" t="s">
        <v>146</v>
      </c>
    </row>
    <row r="109" spans="1:65" s="2" customFormat="1" ht="24.2" customHeight="1">
      <c r="A109" s="36"/>
      <c r="B109" s="37"/>
      <c r="C109" s="180" t="s">
        <v>80</v>
      </c>
      <c r="D109" s="180" t="s">
        <v>149</v>
      </c>
      <c r="E109" s="181" t="s">
        <v>599</v>
      </c>
      <c r="F109" s="182" t="s">
        <v>600</v>
      </c>
      <c r="G109" s="183" t="s">
        <v>251</v>
      </c>
      <c r="H109" s="184">
        <v>51</v>
      </c>
      <c r="I109" s="185"/>
      <c r="J109" s="186">
        <f>ROUND(I109*H109,2)</f>
        <v>0</v>
      </c>
      <c r="K109" s="182" t="s">
        <v>592</v>
      </c>
      <c r="L109" s="41"/>
      <c r="M109" s="187" t="s">
        <v>19</v>
      </c>
      <c r="N109" s="188" t="s">
        <v>42</v>
      </c>
      <c r="O109" s="66"/>
      <c r="P109" s="189">
        <f>O109*H109</f>
        <v>0</v>
      </c>
      <c r="Q109" s="189">
        <v>3.6900000000000002E-2</v>
      </c>
      <c r="R109" s="189">
        <f>Q109*H109</f>
        <v>1.8819000000000001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80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78</v>
      </c>
      <c r="BK109" s="192">
        <f>ROUND(I109*H109,2)</f>
        <v>0</v>
      </c>
      <c r="BL109" s="19" t="s">
        <v>154</v>
      </c>
      <c r="BM109" s="191" t="s">
        <v>601</v>
      </c>
    </row>
    <row r="110" spans="1:65" s="2" customFormat="1" ht="58.5">
      <c r="A110" s="36"/>
      <c r="B110" s="37"/>
      <c r="C110" s="38"/>
      <c r="D110" s="193" t="s">
        <v>156</v>
      </c>
      <c r="E110" s="38"/>
      <c r="F110" s="194" t="s">
        <v>602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80</v>
      </c>
    </row>
    <row r="111" spans="1:65" s="2" customFormat="1" ht="11.25">
      <c r="A111" s="36"/>
      <c r="B111" s="37"/>
      <c r="C111" s="38"/>
      <c r="D111" s="245" t="s">
        <v>595</v>
      </c>
      <c r="E111" s="38"/>
      <c r="F111" s="246" t="s">
        <v>603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595</v>
      </c>
      <c r="AU111" s="19" t="s">
        <v>80</v>
      </c>
    </row>
    <row r="112" spans="1:65" s="13" customFormat="1" ht="11.25">
      <c r="B112" s="198"/>
      <c r="C112" s="199"/>
      <c r="D112" s="193" t="s">
        <v>158</v>
      </c>
      <c r="E112" s="200" t="s">
        <v>19</v>
      </c>
      <c r="F112" s="201" t="s">
        <v>604</v>
      </c>
      <c r="G112" s="199"/>
      <c r="H112" s="200" t="s">
        <v>19</v>
      </c>
      <c r="I112" s="202"/>
      <c r="J112" s="199"/>
      <c r="K112" s="199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158</v>
      </c>
      <c r="AU112" s="207" t="s">
        <v>80</v>
      </c>
      <c r="AV112" s="13" t="s">
        <v>78</v>
      </c>
      <c r="AW112" s="13" t="s">
        <v>33</v>
      </c>
      <c r="AX112" s="13" t="s">
        <v>71</v>
      </c>
      <c r="AY112" s="207" t="s">
        <v>146</v>
      </c>
    </row>
    <row r="113" spans="1:65" s="14" customFormat="1" ht="11.25">
      <c r="B113" s="208"/>
      <c r="C113" s="209"/>
      <c r="D113" s="193" t="s">
        <v>158</v>
      </c>
      <c r="E113" s="210" t="s">
        <v>19</v>
      </c>
      <c r="F113" s="211" t="s">
        <v>605</v>
      </c>
      <c r="G113" s="209"/>
      <c r="H113" s="212">
        <v>21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158</v>
      </c>
      <c r="AU113" s="218" t="s">
        <v>80</v>
      </c>
      <c r="AV113" s="14" t="s">
        <v>80</v>
      </c>
      <c r="AW113" s="14" t="s">
        <v>33</v>
      </c>
      <c r="AX113" s="14" t="s">
        <v>71</v>
      </c>
      <c r="AY113" s="218" t="s">
        <v>146</v>
      </c>
    </row>
    <row r="114" spans="1:65" s="14" customFormat="1" ht="11.25">
      <c r="B114" s="208"/>
      <c r="C114" s="209"/>
      <c r="D114" s="193" t="s">
        <v>158</v>
      </c>
      <c r="E114" s="210" t="s">
        <v>19</v>
      </c>
      <c r="F114" s="211" t="s">
        <v>606</v>
      </c>
      <c r="G114" s="209"/>
      <c r="H114" s="212">
        <v>30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158</v>
      </c>
      <c r="AU114" s="218" t="s">
        <v>80</v>
      </c>
      <c r="AV114" s="14" t="s">
        <v>80</v>
      </c>
      <c r="AW114" s="14" t="s">
        <v>33</v>
      </c>
      <c r="AX114" s="14" t="s">
        <v>71</v>
      </c>
      <c r="AY114" s="218" t="s">
        <v>146</v>
      </c>
    </row>
    <row r="115" spans="1:65" s="15" customFormat="1" ht="11.25">
      <c r="B115" s="219"/>
      <c r="C115" s="220"/>
      <c r="D115" s="193" t="s">
        <v>158</v>
      </c>
      <c r="E115" s="221" t="s">
        <v>19</v>
      </c>
      <c r="F115" s="222" t="s">
        <v>161</v>
      </c>
      <c r="G115" s="220"/>
      <c r="H115" s="223">
        <v>51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158</v>
      </c>
      <c r="AU115" s="229" t="s">
        <v>80</v>
      </c>
      <c r="AV115" s="15" t="s">
        <v>154</v>
      </c>
      <c r="AW115" s="15" t="s">
        <v>33</v>
      </c>
      <c r="AX115" s="15" t="s">
        <v>78</v>
      </c>
      <c r="AY115" s="229" t="s">
        <v>146</v>
      </c>
    </row>
    <row r="116" spans="1:65" s="2" customFormat="1" ht="24.2" customHeight="1">
      <c r="A116" s="36"/>
      <c r="B116" s="37"/>
      <c r="C116" s="180" t="s">
        <v>169</v>
      </c>
      <c r="D116" s="180" t="s">
        <v>149</v>
      </c>
      <c r="E116" s="181" t="s">
        <v>607</v>
      </c>
      <c r="F116" s="182" t="s">
        <v>608</v>
      </c>
      <c r="G116" s="183" t="s">
        <v>251</v>
      </c>
      <c r="H116" s="184">
        <v>51</v>
      </c>
      <c r="I116" s="185"/>
      <c r="J116" s="186">
        <f>ROUND(I116*H116,2)</f>
        <v>0</v>
      </c>
      <c r="K116" s="182" t="s">
        <v>592</v>
      </c>
      <c r="L116" s="41"/>
      <c r="M116" s="187" t="s">
        <v>19</v>
      </c>
      <c r="N116" s="188" t="s">
        <v>42</v>
      </c>
      <c r="O116" s="66"/>
      <c r="P116" s="189">
        <f>O116*H116</f>
        <v>0</v>
      </c>
      <c r="Q116" s="189">
        <v>6.053E-2</v>
      </c>
      <c r="R116" s="189">
        <f>Q116*H116</f>
        <v>3.0870299999999999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154</v>
      </c>
      <c r="AT116" s="191" t="s">
        <v>149</v>
      </c>
      <c r="AU116" s="191" t="s">
        <v>80</v>
      </c>
      <c r="AY116" s="19" t="s">
        <v>146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78</v>
      </c>
      <c r="BK116" s="192">
        <f>ROUND(I116*H116,2)</f>
        <v>0</v>
      </c>
      <c r="BL116" s="19" t="s">
        <v>154</v>
      </c>
      <c r="BM116" s="191" t="s">
        <v>609</v>
      </c>
    </row>
    <row r="117" spans="1:65" s="2" customFormat="1" ht="58.5">
      <c r="A117" s="36"/>
      <c r="B117" s="37"/>
      <c r="C117" s="38"/>
      <c r="D117" s="193" t="s">
        <v>156</v>
      </c>
      <c r="E117" s="38"/>
      <c r="F117" s="194" t="s">
        <v>610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156</v>
      </c>
      <c r="AU117" s="19" t="s">
        <v>80</v>
      </c>
    </row>
    <row r="118" spans="1:65" s="2" customFormat="1" ht="11.25">
      <c r="A118" s="36"/>
      <c r="B118" s="37"/>
      <c r="C118" s="38"/>
      <c r="D118" s="245" t="s">
        <v>595</v>
      </c>
      <c r="E118" s="38"/>
      <c r="F118" s="246" t="s">
        <v>611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595</v>
      </c>
      <c r="AU118" s="19" t="s">
        <v>80</v>
      </c>
    </row>
    <row r="119" spans="1:65" s="13" customFormat="1" ht="11.25">
      <c r="B119" s="198"/>
      <c r="C119" s="199"/>
      <c r="D119" s="193" t="s">
        <v>158</v>
      </c>
      <c r="E119" s="200" t="s">
        <v>19</v>
      </c>
      <c r="F119" s="201" t="s">
        <v>604</v>
      </c>
      <c r="G119" s="199"/>
      <c r="H119" s="200" t="s">
        <v>19</v>
      </c>
      <c r="I119" s="202"/>
      <c r="J119" s="199"/>
      <c r="K119" s="199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158</v>
      </c>
      <c r="AU119" s="207" t="s">
        <v>80</v>
      </c>
      <c r="AV119" s="13" t="s">
        <v>78</v>
      </c>
      <c r="AW119" s="13" t="s">
        <v>33</v>
      </c>
      <c r="AX119" s="13" t="s">
        <v>71</v>
      </c>
      <c r="AY119" s="207" t="s">
        <v>146</v>
      </c>
    </row>
    <row r="120" spans="1:65" s="14" customFormat="1" ht="11.25">
      <c r="B120" s="208"/>
      <c r="C120" s="209"/>
      <c r="D120" s="193" t="s">
        <v>158</v>
      </c>
      <c r="E120" s="210" t="s">
        <v>19</v>
      </c>
      <c r="F120" s="211" t="s">
        <v>605</v>
      </c>
      <c r="G120" s="209"/>
      <c r="H120" s="212">
        <v>21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158</v>
      </c>
      <c r="AU120" s="218" t="s">
        <v>80</v>
      </c>
      <c r="AV120" s="14" t="s">
        <v>80</v>
      </c>
      <c r="AW120" s="14" t="s">
        <v>33</v>
      </c>
      <c r="AX120" s="14" t="s">
        <v>71</v>
      </c>
      <c r="AY120" s="218" t="s">
        <v>146</v>
      </c>
    </row>
    <row r="121" spans="1:65" s="14" customFormat="1" ht="11.25">
      <c r="B121" s="208"/>
      <c r="C121" s="209"/>
      <c r="D121" s="193" t="s">
        <v>158</v>
      </c>
      <c r="E121" s="210" t="s">
        <v>19</v>
      </c>
      <c r="F121" s="211" t="s">
        <v>606</v>
      </c>
      <c r="G121" s="209"/>
      <c r="H121" s="212">
        <v>30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158</v>
      </c>
      <c r="AU121" s="218" t="s">
        <v>80</v>
      </c>
      <c r="AV121" s="14" t="s">
        <v>80</v>
      </c>
      <c r="AW121" s="14" t="s">
        <v>33</v>
      </c>
      <c r="AX121" s="14" t="s">
        <v>71</v>
      </c>
      <c r="AY121" s="218" t="s">
        <v>146</v>
      </c>
    </row>
    <row r="122" spans="1:65" s="15" customFormat="1" ht="11.25">
      <c r="B122" s="219"/>
      <c r="C122" s="220"/>
      <c r="D122" s="193" t="s">
        <v>158</v>
      </c>
      <c r="E122" s="221" t="s">
        <v>19</v>
      </c>
      <c r="F122" s="222" t="s">
        <v>161</v>
      </c>
      <c r="G122" s="220"/>
      <c r="H122" s="223">
        <v>51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158</v>
      </c>
      <c r="AU122" s="229" t="s">
        <v>80</v>
      </c>
      <c r="AV122" s="15" t="s">
        <v>154</v>
      </c>
      <c r="AW122" s="15" t="s">
        <v>33</v>
      </c>
      <c r="AX122" s="15" t="s">
        <v>78</v>
      </c>
      <c r="AY122" s="229" t="s">
        <v>146</v>
      </c>
    </row>
    <row r="123" spans="1:65" s="2" customFormat="1" ht="37.9" customHeight="1">
      <c r="A123" s="36"/>
      <c r="B123" s="37"/>
      <c r="C123" s="180" t="s">
        <v>154</v>
      </c>
      <c r="D123" s="180" t="s">
        <v>149</v>
      </c>
      <c r="E123" s="181" t="s">
        <v>612</v>
      </c>
      <c r="F123" s="182" t="s">
        <v>613</v>
      </c>
      <c r="G123" s="183" t="s">
        <v>164</v>
      </c>
      <c r="H123" s="184">
        <v>35.161000000000001</v>
      </c>
      <c r="I123" s="185"/>
      <c r="J123" s="186">
        <f>ROUND(I123*H123,2)</f>
        <v>0</v>
      </c>
      <c r="K123" s="182" t="s">
        <v>592</v>
      </c>
      <c r="L123" s="41"/>
      <c r="M123" s="187" t="s">
        <v>19</v>
      </c>
      <c r="N123" s="188" t="s">
        <v>42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154</v>
      </c>
      <c r="AT123" s="191" t="s">
        <v>149</v>
      </c>
      <c r="AU123" s="191" t="s">
        <v>80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154</v>
      </c>
      <c r="BM123" s="191" t="s">
        <v>614</v>
      </c>
    </row>
    <row r="124" spans="1:65" s="2" customFormat="1" ht="29.25">
      <c r="A124" s="36"/>
      <c r="B124" s="37"/>
      <c r="C124" s="38"/>
      <c r="D124" s="193" t="s">
        <v>156</v>
      </c>
      <c r="E124" s="38"/>
      <c r="F124" s="194" t="s">
        <v>615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80</v>
      </c>
    </row>
    <row r="125" spans="1:65" s="2" customFormat="1" ht="11.25">
      <c r="A125" s="36"/>
      <c r="B125" s="37"/>
      <c r="C125" s="38"/>
      <c r="D125" s="245" t="s">
        <v>595</v>
      </c>
      <c r="E125" s="38"/>
      <c r="F125" s="246" t="s">
        <v>616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595</v>
      </c>
      <c r="AU125" s="19" t="s">
        <v>80</v>
      </c>
    </row>
    <row r="126" spans="1:65" s="13" customFormat="1" ht="11.25">
      <c r="B126" s="198"/>
      <c r="C126" s="199"/>
      <c r="D126" s="193" t="s">
        <v>158</v>
      </c>
      <c r="E126" s="200" t="s">
        <v>19</v>
      </c>
      <c r="F126" s="201" t="s">
        <v>617</v>
      </c>
      <c r="G126" s="199"/>
      <c r="H126" s="200" t="s">
        <v>19</v>
      </c>
      <c r="I126" s="202"/>
      <c r="J126" s="199"/>
      <c r="K126" s="199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158</v>
      </c>
      <c r="AU126" s="207" t="s">
        <v>80</v>
      </c>
      <c r="AV126" s="13" t="s">
        <v>78</v>
      </c>
      <c r="AW126" s="13" t="s">
        <v>33</v>
      </c>
      <c r="AX126" s="13" t="s">
        <v>71</v>
      </c>
      <c r="AY126" s="207" t="s">
        <v>146</v>
      </c>
    </row>
    <row r="127" spans="1:65" s="13" customFormat="1" ht="11.25">
      <c r="B127" s="198"/>
      <c r="C127" s="199"/>
      <c r="D127" s="193" t="s">
        <v>158</v>
      </c>
      <c r="E127" s="200" t="s">
        <v>19</v>
      </c>
      <c r="F127" s="201" t="s">
        <v>618</v>
      </c>
      <c r="G127" s="199"/>
      <c r="H127" s="200" t="s">
        <v>19</v>
      </c>
      <c r="I127" s="202"/>
      <c r="J127" s="199"/>
      <c r="K127" s="199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158</v>
      </c>
      <c r="AU127" s="207" t="s">
        <v>80</v>
      </c>
      <c r="AV127" s="13" t="s">
        <v>78</v>
      </c>
      <c r="AW127" s="13" t="s">
        <v>33</v>
      </c>
      <c r="AX127" s="13" t="s">
        <v>71</v>
      </c>
      <c r="AY127" s="207" t="s">
        <v>146</v>
      </c>
    </row>
    <row r="128" spans="1:65" s="14" customFormat="1" ht="11.25">
      <c r="B128" s="208"/>
      <c r="C128" s="209"/>
      <c r="D128" s="193" t="s">
        <v>158</v>
      </c>
      <c r="E128" s="210" t="s">
        <v>19</v>
      </c>
      <c r="F128" s="211" t="s">
        <v>619</v>
      </c>
      <c r="G128" s="209"/>
      <c r="H128" s="212">
        <v>8.9629999999999992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158</v>
      </c>
      <c r="AU128" s="218" t="s">
        <v>80</v>
      </c>
      <c r="AV128" s="14" t="s">
        <v>80</v>
      </c>
      <c r="AW128" s="14" t="s">
        <v>33</v>
      </c>
      <c r="AX128" s="14" t="s">
        <v>71</v>
      </c>
      <c r="AY128" s="218" t="s">
        <v>146</v>
      </c>
    </row>
    <row r="129" spans="1:65" s="13" customFormat="1" ht="11.25">
      <c r="B129" s="198"/>
      <c r="C129" s="199"/>
      <c r="D129" s="193" t="s">
        <v>158</v>
      </c>
      <c r="E129" s="200" t="s">
        <v>19</v>
      </c>
      <c r="F129" s="201" t="s">
        <v>620</v>
      </c>
      <c r="G129" s="199"/>
      <c r="H129" s="200" t="s">
        <v>19</v>
      </c>
      <c r="I129" s="202"/>
      <c r="J129" s="199"/>
      <c r="K129" s="199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158</v>
      </c>
      <c r="AU129" s="207" t="s">
        <v>80</v>
      </c>
      <c r="AV129" s="13" t="s">
        <v>78</v>
      </c>
      <c r="AW129" s="13" t="s">
        <v>33</v>
      </c>
      <c r="AX129" s="13" t="s">
        <v>71</v>
      </c>
      <c r="AY129" s="207" t="s">
        <v>146</v>
      </c>
    </row>
    <row r="130" spans="1:65" s="14" customFormat="1" ht="11.25">
      <c r="B130" s="208"/>
      <c r="C130" s="209"/>
      <c r="D130" s="193" t="s">
        <v>158</v>
      </c>
      <c r="E130" s="210" t="s">
        <v>19</v>
      </c>
      <c r="F130" s="211" t="s">
        <v>621</v>
      </c>
      <c r="G130" s="209"/>
      <c r="H130" s="212">
        <v>2.4500000000000002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158</v>
      </c>
      <c r="AU130" s="218" t="s">
        <v>80</v>
      </c>
      <c r="AV130" s="14" t="s">
        <v>80</v>
      </c>
      <c r="AW130" s="14" t="s">
        <v>33</v>
      </c>
      <c r="AX130" s="14" t="s">
        <v>71</v>
      </c>
      <c r="AY130" s="218" t="s">
        <v>146</v>
      </c>
    </row>
    <row r="131" spans="1:65" s="14" customFormat="1" ht="11.25">
      <c r="B131" s="208"/>
      <c r="C131" s="209"/>
      <c r="D131" s="193" t="s">
        <v>158</v>
      </c>
      <c r="E131" s="210" t="s">
        <v>19</v>
      </c>
      <c r="F131" s="211" t="s">
        <v>622</v>
      </c>
      <c r="G131" s="209"/>
      <c r="H131" s="212">
        <v>4.9880000000000004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158</v>
      </c>
      <c r="AU131" s="218" t="s">
        <v>80</v>
      </c>
      <c r="AV131" s="14" t="s">
        <v>80</v>
      </c>
      <c r="AW131" s="14" t="s">
        <v>33</v>
      </c>
      <c r="AX131" s="14" t="s">
        <v>71</v>
      </c>
      <c r="AY131" s="218" t="s">
        <v>146</v>
      </c>
    </row>
    <row r="132" spans="1:65" s="13" customFormat="1" ht="11.25">
      <c r="B132" s="198"/>
      <c r="C132" s="199"/>
      <c r="D132" s="193" t="s">
        <v>158</v>
      </c>
      <c r="E132" s="200" t="s">
        <v>19</v>
      </c>
      <c r="F132" s="201" t="s">
        <v>623</v>
      </c>
      <c r="G132" s="199"/>
      <c r="H132" s="200" t="s">
        <v>19</v>
      </c>
      <c r="I132" s="202"/>
      <c r="J132" s="199"/>
      <c r="K132" s="199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158</v>
      </c>
      <c r="AU132" s="207" t="s">
        <v>80</v>
      </c>
      <c r="AV132" s="13" t="s">
        <v>78</v>
      </c>
      <c r="AW132" s="13" t="s">
        <v>33</v>
      </c>
      <c r="AX132" s="13" t="s">
        <v>71</v>
      </c>
      <c r="AY132" s="207" t="s">
        <v>146</v>
      </c>
    </row>
    <row r="133" spans="1:65" s="14" customFormat="1" ht="11.25">
      <c r="B133" s="208"/>
      <c r="C133" s="209"/>
      <c r="D133" s="193" t="s">
        <v>158</v>
      </c>
      <c r="E133" s="210" t="s">
        <v>19</v>
      </c>
      <c r="F133" s="211" t="s">
        <v>624</v>
      </c>
      <c r="G133" s="209"/>
      <c r="H133" s="212">
        <v>2.125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158</v>
      </c>
      <c r="AU133" s="218" t="s">
        <v>80</v>
      </c>
      <c r="AV133" s="14" t="s">
        <v>80</v>
      </c>
      <c r="AW133" s="14" t="s">
        <v>33</v>
      </c>
      <c r="AX133" s="14" t="s">
        <v>71</v>
      </c>
      <c r="AY133" s="218" t="s">
        <v>146</v>
      </c>
    </row>
    <row r="134" spans="1:65" s="14" customFormat="1" ht="11.25">
      <c r="B134" s="208"/>
      <c r="C134" s="209"/>
      <c r="D134" s="193" t="s">
        <v>158</v>
      </c>
      <c r="E134" s="210" t="s">
        <v>19</v>
      </c>
      <c r="F134" s="211" t="s">
        <v>625</v>
      </c>
      <c r="G134" s="209"/>
      <c r="H134" s="212">
        <v>3.5630000000000002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158</v>
      </c>
      <c r="AU134" s="218" t="s">
        <v>80</v>
      </c>
      <c r="AV134" s="14" t="s">
        <v>80</v>
      </c>
      <c r="AW134" s="14" t="s">
        <v>33</v>
      </c>
      <c r="AX134" s="14" t="s">
        <v>71</v>
      </c>
      <c r="AY134" s="218" t="s">
        <v>146</v>
      </c>
    </row>
    <row r="135" spans="1:65" s="13" customFormat="1" ht="11.25">
      <c r="B135" s="198"/>
      <c r="C135" s="199"/>
      <c r="D135" s="193" t="s">
        <v>158</v>
      </c>
      <c r="E135" s="200" t="s">
        <v>19</v>
      </c>
      <c r="F135" s="201" t="s">
        <v>626</v>
      </c>
      <c r="G135" s="199"/>
      <c r="H135" s="200" t="s">
        <v>19</v>
      </c>
      <c r="I135" s="202"/>
      <c r="J135" s="199"/>
      <c r="K135" s="199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158</v>
      </c>
      <c r="AU135" s="207" t="s">
        <v>80</v>
      </c>
      <c r="AV135" s="13" t="s">
        <v>78</v>
      </c>
      <c r="AW135" s="13" t="s">
        <v>33</v>
      </c>
      <c r="AX135" s="13" t="s">
        <v>71</v>
      </c>
      <c r="AY135" s="207" t="s">
        <v>146</v>
      </c>
    </row>
    <row r="136" spans="1:65" s="14" customFormat="1" ht="11.25">
      <c r="B136" s="208"/>
      <c r="C136" s="209"/>
      <c r="D136" s="193" t="s">
        <v>158</v>
      </c>
      <c r="E136" s="210" t="s">
        <v>19</v>
      </c>
      <c r="F136" s="211" t="s">
        <v>627</v>
      </c>
      <c r="G136" s="209"/>
      <c r="H136" s="212">
        <v>5.0720000000000001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158</v>
      </c>
      <c r="AU136" s="218" t="s">
        <v>80</v>
      </c>
      <c r="AV136" s="14" t="s">
        <v>80</v>
      </c>
      <c r="AW136" s="14" t="s">
        <v>33</v>
      </c>
      <c r="AX136" s="14" t="s">
        <v>71</v>
      </c>
      <c r="AY136" s="218" t="s">
        <v>146</v>
      </c>
    </row>
    <row r="137" spans="1:65" s="13" customFormat="1" ht="22.5">
      <c r="B137" s="198"/>
      <c r="C137" s="199"/>
      <c r="D137" s="193" t="s">
        <v>158</v>
      </c>
      <c r="E137" s="200" t="s">
        <v>19</v>
      </c>
      <c r="F137" s="201" t="s">
        <v>628</v>
      </c>
      <c r="G137" s="199"/>
      <c r="H137" s="200" t="s">
        <v>19</v>
      </c>
      <c r="I137" s="202"/>
      <c r="J137" s="199"/>
      <c r="K137" s="199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158</v>
      </c>
      <c r="AU137" s="207" t="s">
        <v>80</v>
      </c>
      <c r="AV137" s="13" t="s">
        <v>78</v>
      </c>
      <c r="AW137" s="13" t="s">
        <v>33</v>
      </c>
      <c r="AX137" s="13" t="s">
        <v>71</v>
      </c>
      <c r="AY137" s="207" t="s">
        <v>146</v>
      </c>
    </row>
    <row r="138" spans="1:65" s="14" customFormat="1" ht="11.25">
      <c r="B138" s="208"/>
      <c r="C138" s="209"/>
      <c r="D138" s="193" t="s">
        <v>158</v>
      </c>
      <c r="E138" s="210" t="s">
        <v>19</v>
      </c>
      <c r="F138" s="211" t="s">
        <v>629</v>
      </c>
      <c r="G138" s="209"/>
      <c r="H138" s="212">
        <v>8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158</v>
      </c>
      <c r="AU138" s="218" t="s">
        <v>80</v>
      </c>
      <c r="AV138" s="14" t="s">
        <v>80</v>
      </c>
      <c r="AW138" s="14" t="s">
        <v>33</v>
      </c>
      <c r="AX138" s="14" t="s">
        <v>71</v>
      </c>
      <c r="AY138" s="218" t="s">
        <v>146</v>
      </c>
    </row>
    <row r="139" spans="1:65" s="15" customFormat="1" ht="11.25">
      <c r="B139" s="219"/>
      <c r="C139" s="220"/>
      <c r="D139" s="193" t="s">
        <v>158</v>
      </c>
      <c r="E139" s="221" t="s">
        <v>19</v>
      </c>
      <c r="F139" s="222" t="s">
        <v>161</v>
      </c>
      <c r="G139" s="220"/>
      <c r="H139" s="223">
        <v>35.161000000000001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158</v>
      </c>
      <c r="AU139" s="229" t="s">
        <v>80</v>
      </c>
      <c r="AV139" s="15" t="s">
        <v>154</v>
      </c>
      <c r="AW139" s="15" t="s">
        <v>33</v>
      </c>
      <c r="AX139" s="15" t="s">
        <v>78</v>
      </c>
      <c r="AY139" s="229" t="s">
        <v>146</v>
      </c>
    </row>
    <row r="140" spans="1:65" s="2" customFormat="1" ht="37.9" customHeight="1">
      <c r="A140" s="36"/>
      <c r="B140" s="37"/>
      <c r="C140" s="180" t="s">
        <v>147</v>
      </c>
      <c r="D140" s="180" t="s">
        <v>149</v>
      </c>
      <c r="E140" s="181" t="s">
        <v>630</v>
      </c>
      <c r="F140" s="182" t="s">
        <v>631</v>
      </c>
      <c r="G140" s="183" t="s">
        <v>164</v>
      </c>
      <c r="H140" s="184">
        <v>2.6320000000000001</v>
      </c>
      <c r="I140" s="185"/>
      <c r="J140" s="186">
        <f>ROUND(I140*H140,2)</f>
        <v>0</v>
      </c>
      <c r="K140" s="182" t="s">
        <v>592</v>
      </c>
      <c r="L140" s="41"/>
      <c r="M140" s="187" t="s">
        <v>19</v>
      </c>
      <c r="N140" s="188" t="s">
        <v>42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154</v>
      </c>
      <c r="AT140" s="191" t="s">
        <v>149</v>
      </c>
      <c r="AU140" s="191" t="s">
        <v>80</v>
      </c>
      <c r="AY140" s="19" t="s">
        <v>146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78</v>
      </c>
      <c r="BK140" s="192">
        <f>ROUND(I140*H140,2)</f>
        <v>0</v>
      </c>
      <c r="BL140" s="19" t="s">
        <v>154</v>
      </c>
      <c r="BM140" s="191" t="s">
        <v>632</v>
      </c>
    </row>
    <row r="141" spans="1:65" s="2" customFormat="1" ht="29.25">
      <c r="A141" s="36"/>
      <c r="B141" s="37"/>
      <c r="C141" s="38"/>
      <c r="D141" s="193" t="s">
        <v>156</v>
      </c>
      <c r="E141" s="38"/>
      <c r="F141" s="194" t="s">
        <v>633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156</v>
      </c>
      <c r="AU141" s="19" t="s">
        <v>80</v>
      </c>
    </row>
    <row r="142" spans="1:65" s="2" customFormat="1" ht="11.25">
      <c r="A142" s="36"/>
      <c r="B142" s="37"/>
      <c r="C142" s="38"/>
      <c r="D142" s="245" t="s">
        <v>595</v>
      </c>
      <c r="E142" s="38"/>
      <c r="F142" s="246" t="s">
        <v>634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595</v>
      </c>
      <c r="AU142" s="19" t="s">
        <v>80</v>
      </c>
    </row>
    <row r="143" spans="1:65" s="13" customFormat="1" ht="11.25">
      <c r="B143" s="198"/>
      <c r="C143" s="199"/>
      <c r="D143" s="193" t="s">
        <v>158</v>
      </c>
      <c r="E143" s="200" t="s">
        <v>19</v>
      </c>
      <c r="F143" s="201" t="s">
        <v>635</v>
      </c>
      <c r="G143" s="199"/>
      <c r="H143" s="200" t="s">
        <v>19</v>
      </c>
      <c r="I143" s="202"/>
      <c r="J143" s="199"/>
      <c r="K143" s="199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158</v>
      </c>
      <c r="AU143" s="207" t="s">
        <v>80</v>
      </c>
      <c r="AV143" s="13" t="s">
        <v>78</v>
      </c>
      <c r="AW143" s="13" t="s">
        <v>33</v>
      </c>
      <c r="AX143" s="13" t="s">
        <v>71</v>
      </c>
      <c r="AY143" s="207" t="s">
        <v>146</v>
      </c>
    </row>
    <row r="144" spans="1:65" s="14" customFormat="1" ht="11.25">
      <c r="B144" s="208"/>
      <c r="C144" s="209"/>
      <c r="D144" s="193" t="s">
        <v>158</v>
      </c>
      <c r="E144" s="210" t="s">
        <v>19</v>
      </c>
      <c r="F144" s="211" t="s">
        <v>563</v>
      </c>
      <c r="G144" s="209"/>
      <c r="H144" s="212">
        <v>2.6320000000000001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158</v>
      </c>
      <c r="AU144" s="218" t="s">
        <v>80</v>
      </c>
      <c r="AV144" s="14" t="s">
        <v>80</v>
      </c>
      <c r="AW144" s="14" t="s">
        <v>33</v>
      </c>
      <c r="AX144" s="14" t="s">
        <v>71</v>
      </c>
      <c r="AY144" s="218" t="s">
        <v>146</v>
      </c>
    </row>
    <row r="145" spans="1:65" s="15" customFormat="1" ht="11.25">
      <c r="B145" s="219"/>
      <c r="C145" s="220"/>
      <c r="D145" s="193" t="s">
        <v>158</v>
      </c>
      <c r="E145" s="221" t="s">
        <v>19</v>
      </c>
      <c r="F145" s="222" t="s">
        <v>161</v>
      </c>
      <c r="G145" s="220"/>
      <c r="H145" s="223">
        <v>2.6320000000000001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158</v>
      </c>
      <c r="AU145" s="229" t="s">
        <v>80</v>
      </c>
      <c r="AV145" s="15" t="s">
        <v>154</v>
      </c>
      <c r="AW145" s="15" t="s">
        <v>33</v>
      </c>
      <c r="AX145" s="15" t="s">
        <v>78</v>
      </c>
      <c r="AY145" s="229" t="s">
        <v>146</v>
      </c>
    </row>
    <row r="146" spans="1:65" s="2" customFormat="1" ht="24.2" customHeight="1">
      <c r="A146" s="36"/>
      <c r="B146" s="37"/>
      <c r="C146" s="180" t="s">
        <v>189</v>
      </c>
      <c r="D146" s="180" t="s">
        <v>149</v>
      </c>
      <c r="E146" s="181" t="s">
        <v>636</v>
      </c>
      <c r="F146" s="182" t="s">
        <v>637</v>
      </c>
      <c r="G146" s="183" t="s">
        <v>209</v>
      </c>
      <c r="H146" s="184">
        <v>4</v>
      </c>
      <c r="I146" s="185"/>
      <c r="J146" s="186">
        <f>ROUND(I146*H146,2)</f>
        <v>0</v>
      </c>
      <c r="K146" s="182" t="s">
        <v>592</v>
      </c>
      <c r="L146" s="41"/>
      <c r="M146" s="187" t="s">
        <v>19</v>
      </c>
      <c r="N146" s="188" t="s">
        <v>42</v>
      </c>
      <c r="O146" s="66"/>
      <c r="P146" s="189">
        <f>O146*H146</f>
        <v>0</v>
      </c>
      <c r="Q146" s="189">
        <v>1.9E-2</v>
      </c>
      <c r="R146" s="189">
        <f>Q146*H146</f>
        <v>7.5999999999999998E-2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154</v>
      </c>
      <c r="AT146" s="191" t="s">
        <v>149</v>
      </c>
      <c r="AU146" s="191" t="s">
        <v>80</v>
      </c>
      <c r="AY146" s="19" t="s">
        <v>146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78</v>
      </c>
      <c r="BK146" s="192">
        <f>ROUND(I146*H146,2)</f>
        <v>0</v>
      </c>
      <c r="BL146" s="19" t="s">
        <v>154</v>
      </c>
      <c r="BM146" s="191" t="s">
        <v>638</v>
      </c>
    </row>
    <row r="147" spans="1:65" s="2" customFormat="1" ht="19.5">
      <c r="A147" s="36"/>
      <c r="B147" s="37"/>
      <c r="C147" s="38"/>
      <c r="D147" s="193" t="s">
        <v>156</v>
      </c>
      <c r="E147" s="38"/>
      <c r="F147" s="194" t="s">
        <v>639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156</v>
      </c>
      <c r="AU147" s="19" t="s">
        <v>80</v>
      </c>
    </row>
    <row r="148" spans="1:65" s="2" customFormat="1" ht="11.25">
      <c r="A148" s="36"/>
      <c r="B148" s="37"/>
      <c r="C148" s="38"/>
      <c r="D148" s="245" t="s">
        <v>595</v>
      </c>
      <c r="E148" s="38"/>
      <c r="F148" s="246" t="s">
        <v>640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595</v>
      </c>
      <c r="AU148" s="19" t="s">
        <v>80</v>
      </c>
    </row>
    <row r="149" spans="1:65" s="13" customFormat="1" ht="22.5">
      <c r="B149" s="198"/>
      <c r="C149" s="199"/>
      <c r="D149" s="193" t="s">
        <v>158</v>
      </c>
      <c r="E149" s="200" t="s">
        <v>19</v>
      </c>
      <c r="F149" s="201" t="s">
        <v>641</v>
      </c>
      <c r="G149" s="199"/>
      <c r="H149" s="200" t="s">
        <v>19</v>
      </c>
      <c r="I149" s="202"/>
      <c r="J149" s="199"/>
      <c r="K149" s="199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158</v>
      </c>
      <c r="AU149" s="207" t="s">
        <v>80</v>
      </c>
      <c r="AV149" s="13" t="s">
        <v>78</v>
      </c>
      <c r="AW149" s="13" t="s">
        <v>33</v>
      </c>
      <c r="AX149" s="13" t="s">
        <v>71</v>
      </c>
      <c r="AY149" s="207" t="s">
        <v>146</v>
      </c>
    </row>
    <row r="150" spans="1:65" s="14" customFormat="1" ht="11.25">
      <c r="B150" s="208"/>
      <c r="C150" s="209"/>
      <c r="D150" s="193" t="s">
        <v>158</v>
      </c>
      <c r="E150" s="210" t="s">
        <v>19</v>
      </c>
      <c r="F150" s="211" t="s">
        <v>642</v>
      </c>
      <c r="G150" s="209"/>
      <c r="H150" s="212">
        <v>4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158</v>
      </c>
      <c r="AU150" s="218" t="s">
        <v>80</v>
      </c>
      <c r="AV150" s="14" t="s">
        <v>80</v>
      </c>
      <c r="AW150" s="14" t="s">
        <v>33</v>
      </c>
      <c r="AX150" s="14" t="s">
        <v>71</v>
      </c>
      <c r="AY150" s="218" t="s">
        <v>146</v>
      </c>
    </row>
    <row r="151" spans="1:65" s="15" customFormat="1" ht="11.25">
      <c r="B151" s="219"/>
      <c r="C151" s="220"/>
      <c r="D151" s="193" t="s">
        <v>158</v>
      </c>
      <c r="E151" s="221" t="s">
        <v>19</v>
      </c>
      <c r="F151" s="222" t="s">
        <v>161</v>
      </c>
      <c r="G151" s="220"/>
      <c r="H151" s="223">
        <v>4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158</v>
      </c>
      <c r="AU151" s="229" t="s">
        <v>80</v>
      </c>
      <c r="AV151" s="15" t="s">
        <v>154</v>
      </c>
      <c r="AW151" s="15" t="s">
        <v>33</v>
      </c>
      <c r="AX151" s="15" t="s">
        <v>78</v>
      </c>
      <c r="AY151" s="229" t="s">
        <v>146</v>
      </c>
    </row>
    <row r="152" spans="1:65" s="2" customFormat="1" ht="24.2" customHeight="1">
      <c r="A152" s="36"/>
      <c r="B152" s="37"/>
      <c r="C152" s="180" t="s">
        <v>195</v>
      </c>
      <c r="D152" s="180" t="s">
        <v>149</v>
      </c>
      <c r="E152" s="181" t="s">
        <v>643</v>
      </c>
      <c r="F152" s="182" t="s">
        <v>644</v>
      </c>
      <c r="G152" s="183" t="s">
        <v>164</v>
      </c>
      <c r="H152" s="184">
        <v>11.375</v>
      </c>
      <c r="I152" s="185"/>
      <c r="J152" s="186">
        <f>ROUND(I152*H152,2)</f>
        <v>0</v>
      </c>
      <c r="K152" s="182" t="s">
        <v>592</v>
      </c>
      <c r="L152" s="41"/>
      <c r="M152" s="187" t="s">
        <v>19</v>
      </c>
      <c r="N152" s="188" t="s">
        <v>42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154</v>
      </c>
      <c r="AT152" s="191" t="s">
        <v>149</v>
      </c>
      <c r="AU152" s="191" t="s">
        <v>80</v>
      </c>
      <c r="AY152" s="19" t="s">
        <v>146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78</v>
      </c>
      <c r="BK152" s="192">
        <f>ROUND(I152*H152,2)</f>
        <v>0</v>
      </c>
      <c r="BL152" s="19" t="s">
        <v>154</v>
      </c>
      <c r="BM152" s="191" t="s">
        <v>645</v>
      </c>
    </row>
    <row r="153" spans="1:65" s="2" customFormat="1" ht="39">
      <c r="A153" s="36"/>
      <c r="B153" s="37"/>
      <c r="C153" s="38"/>
      <c r="D153" s="193" t="s">
        <v>156</v>
      </c>
      <c r="E153" s="38"/>
      <c r="F153" s="194" t="s">
        <v>646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156</v>
      </c>
      <c r="AU153" s="19" t="s">
        <v>80</v>
      </c>
    </row>
    <row r="154" spans="1:65" s="2" customFormat="1" ht="11.25">
      <c r="A154" s="36"/>
      <c r="B154" s="37"/>
      <c r="C154" s="38"/>
      <c r="D154" s="245" t="s">
        <v>595</v>
      </c>
      <c r="E154" s="38"/>
      <c r="F154" s="246" t="s">
        <v>647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595</v>
      </c>
      <c r="AU154" s="19" t="s">
        <v>80</v>
      </c>
    </row>
    <row r="155" spans="1:65" s="13" customFormat="1" ht="22.5">
      <c r="B155" s="198"/>
      <c r="C155" s="199"/>
      <c r="D155" s="193" t="s">
        <v>158</v>
      </c>
      <c r="E155" s="200" t="s">
        <v>19</v>
      </c>
      <c r="F155" s="201" t="s">
        <v>648</v>
      </c>
      <c r="G155" s="199"/>
      <c r="H155" s="200" t="s">
        <v>19</v>
      </c>
      <c r="I155" s="202"/>
      <c r="J155" s="199"/>
      <c r="K155" s="199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158</v>
      </c>
      <c r="AU155" s="207" t="s">
        <v>80</v>
      </c>
      <c r="AV155" s="13" t="s">
        <v>78</v>
      </c>
      <c r="AW155" s="13" t="s">
        <v>33</v>
      </c>
      <c r="AX155" s="13" t="s">
        <v>71</v>
      </c>
      <c r="AY155" s="207" t="s">
        <v>146</v>
      </c>
    </row>
    <row r="156" spans="1:65" s="13" customFormat="1" ht="11.25">
      <c r="B156" s="198"/>
      <c r="C156" s="199"/>
      <c r="D156" s="193" t="s">
        <v>158</v>
      </c>
      <c r="E156" s="200" t="s">
        <v>19</v>
      </c>
      <c r="F156" s="201" t="s">
        <v>620</v>
      </c>
      <c r="G156" s="199"/>
      <c r="H156" s="200" t="s">
        <v>19</v>
      </c>
      <c r="I156" s="202"/>
      <c r="J156" s="199"/>
      <c r="K156" s="199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158</v>
      </c>
      <c r="AU156" s="207" t="s">
        <v>80</v>
      </c>
      <c r="AV156" s="13" t="s">
        <v>78</v>
      </c>
      <c r="AW156" s="13" t="s">
        <v>33</v>
      </c>
      <c r="AX156" s="13" t="s">
        <v>71</v>
      </c>
      <c r="AY156" s="207" t="s">
        <v>146</v>
      </c>
    </row>
    <row r="157" spans="1:65" s="14" customFormat="1" ht="11.25">
      <c r="B157" s="208"/>
      <c r="C157" s="209"/>
      <c r="D157" s="193" t="s">
        <v>158</v>
      </c>
      <c r="E157" s="210" t="s">
        <v>19</v>
      </c>
      <c r="F157" s="211" t="s">
        <v>649</v>
      </c>
      <c r="G157" s="209"/>
      <c r="H157" s="212">
        <v>2.0249999999999999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158</v>
      </c>
      <c r="AU157" s="218" t="s">
        <v>80</v>
      </c>
      <c r="AV157" s="14" t="s">
        <v>80</v>
      </c>
      <c r="AW157" s="14" t="s">
        <v>33</v>
      </c>
      <c r="AX157" s="14" t="s">
        <v>71</v>
      </c>
      <c r="AY157" s="218" t="s">
        <v>146</v>
      </c>
    </row>
    <row r="158" spans="1:65" s="13" customFormat="1" ht="11.25">
      <c r="B158" s="198"/>
      <c r="C158" s="199"/>
      <c r="D158" s="193" t="s">
        <v>158</v>
      </c>
      <c r="E158" s="200" t="s">
        <v>19</v>
      </c>
      <c r="F158" s="201" t="s">
        <v>623</v>
      </c>
      <c r="G158" s="199"/>
      <c r="H158" s="200" t="s">
        <v>19</v>
      </c>
      <c r="I158" s="202"/>
      <c r="J158" s="199"/>
      <c r="K158" s="199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158</v>
      </c>
      <c r="AU158" s="207" t="s">
        <v>80</v>
      </c>
      <c r="AV158" s="13" t="s">
        <v>78</v>
      </c>
      <c r="AW158" s="13" t="s">
        <v>33</v>
      </c>
      <c r="AX158" s="13" t="s">
        <v>71</v>
      </c>
      <c r="AY158" s="207" t="s">
        <v>146</v>
      </c>
    </row>
    <row r="159" spans="1:65" s="14" customFormat="1" ht="11.25">
      <c r="B159" s="208"/>
      <c r="C159" s="209"/>
      <c r="D159" s="193" t="s">
        <v>158</v>
      </c>
      <c r="E159" s="210" t="s">
        <v>19</v>
      </c>
      <c r="F159" s="211" t="s">
        <v>650</v>
      </c>
      <c r="G159" s="209"/>
      <c r="H159" s="212">
        <v>1.35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158</v>
      </c>
      <c r="AU159" s="218" t="s">
        <v>80</v>
      </c>
      <c r="AV159" s="14" t="s">
        <v>80</v>
      </c>
      <c r="AW159" s="14" t="s">
        <v>33</v>
      </c>
      <c r="AX159" s="14" t="s">
        <v>71</v>
      </c>
      <c r="AY159" s="218" t="s">
        <v>146</v>
      </c>
    </row>
    <row r="160" spans="1:65" s="13" customFormat="1" ht="22.5">
      <c r="B160" s="198"/>
      <c r="C160" s="199"/>
      <c r="D160" s="193" t="s">
        <v>158</v>
      </c>
      <c r="E160" s="200" t="s">
        <v>19</v>
      </c>
      <c r="F160" s="201" t="s">
        <v>651</v>
      </c>
      <c r="G160" s="199"/>
      <c r="H160" s="200" t="s">
        <v>19</v>
      </c>
      <c r="I160" s="202"/>
      <c r="J160" s="199"/>
      <c r="K160" s="199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158</v>
      </c>
      <c r="AU160" s="207" t="s">
        <v>80</v>
      </c>
      <c r="AV160" s="13" t="s">
        <v>78</v>
      </c>
      <c r="AW160" s="13" t="s">
        <v>33</v>
      </c>
      <c r="AX160" s="13" t="s">
        <v>71</v>
      </c>
      <c r="AY160" s="207" t="s">
        <v>146</v>
      </c>
    </row>
    <row r="161" spans="1:65" s="14" customFormat="1" ht="11.25">
      <c r="B161" s="208"/>
      <c r="C161" s="209"/>
      <c r="D161" s="193" t="s">
        <v>158</v>
      </c>
      <c r="E161" s="210" t="s">
        <v>19</v>
      </c>
      <c r="F161" s="211" t="s">
        <v>629</v>
      </c>
      <c r="G161" s="209"/>
      <c r="H161" s="212">
        <v>8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158</v>
      </c>
      <c r="AU161" s="218" t="s">
        <v>80</v>
      </c>
      <c r="AV161" s="14" t="s">
        <v>80</v>
      </c>
      <c r="AW161" s="14" t="s">
        <v>33</v>
      </c>
      <c r="AX161" s="14" t="s">
        <v>71</v>
      </c>
      <c r="AY161" s="218" t="s">
        <v>146</v>
      </c>
    </row>
    <row r="162" spans="1:65" s="15" customFormat="1" ht="11.25">
      <c r="B162" s="219"/>
      <c r="C162" s="220"/>
      <c r="D162" s="193" t="s">
        <v>158</v>
      </c>
      <c r="E162" s="221" t="s">
        <v>19</v>
      </c>
      <c r="F162" s="222" t="s">
        <v>161</v>
      </c>
      <c r="G162" s="220"/>
      <c r="H162" s="223">
        <v>11.375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158</v>
      </c>
      <c r="AU162" s="229" t="s">
        <v>80</v>
      </c>
      <c r="AV162" s="15" t="s">
        <v>154</v>
      </c>
      <c r="AW162" s="15" t="s">
        <v>33</v>
      </c>
      <c r="AX162" s="15" t="s">
        <v>78</v>
      </c>
      <c r="AY162" s="229" t="s">
        <v>146</v>
      </c>
    </row>
    <row r="163" spans="1:65" s="2" customFormat="1" ht="37.9" customHeight="1">
      <c r="A163" s="36"/>
      <c r="B163" s="37"/>
      <c r="C163" s="180" t="s">
        <v>174</v>
      </c>
      <c r="D163" s="180" t="s">
        <v>149</v>
      </c>
      <c r="E163" s="181" t="s">
        <v>652</v>
      </c>
      <c r="F163" s="182" t="s">
        <v>653</v>
      </c>
      <c r="G163" s="183" t="s">
        <v>164</v>
      </c>
      <c r="H163" s="184">
        <v>29.068000000000001</v>
      </c>
      <c r="I163" s="185"/>
      <c r="J163" s="186">
        <f>ROUND(I163*H163,2)</f>
        <v>0</v>
      </c>
      <c r="K163" s="182" t="s">
        <v>592</v>
      </c>
      <c r="L163" s="41"/>
      <c r="M163" s="187" t="s">
        <v>19</v>
      </c>
      <c r="N163" s="188" t="s">
        <v>42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80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78</v>
      </c>
      <c r="BK163" s="192">
        <f>ROUND(I163*H163,2)</f>
        <v>0</v>
      </c>
      <c r="BL163" s="19" t="s">
        <v>154</v>
      </c>
      <c r="BM163" s="191" t="s">
        <v>654</v>
      </c>
    </row>
    <row r="164" spans="1:65" s="2" customFormat="1" ht="39">
      <c r="A164" s="36"/>
      <c r="B164" s="37"/>
      <c r="C164" s="38"/>
      <c r="D164" s="193" t="s">
        <v>156</v>
      </c>
      <c r="E164" s="38"/>
      <c r="F164" s="194" t="s">
        <v>655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80</v>
      </c>
    </row>
    <row r="165" spans="1:65" s="2" customFormat="1" ht="11.25">
      <c r="A165" s="36"/>
      <c r="B165" s="37"/>
      <c r="C165" s="38"/>
      <c r="D165" s="245" t="s">
        <v>595</v>
      </c>
      <c r="E165" s="38"/>
      <c r="F165" s="246" t="s">
        <v>656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595</v>
      </c>
      <c r="AU165" s="19" t="s">
        <v>80</v>
      </c>
    </row>
    <row r="166" spans="1:65" s="13" customFormat="1" ht="11.25">
      <c r="B166" s="198"/>
      <c r="C166" s="199"/>
      <c r="D166" s="193" t="s">
        <v>158</v>
      </c>
      <c r="E166" s="200" t="s">
        <v>19</v>
      </c>
      <c r="F166" s="201" t="s">
        <v>657</v>
      </c>
      <c r="G166" s="199"/>
      <c r="H166" s="200" t="s">
        <v>19</v>
      </c>
      <c r="I166" s="202"/>
      <c r="J166" s="199"/>
      <c r="K166" s="199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158</v>
      </c>
      <c r="AU166" s="207" t="s">
        <v>80</v>
      </c>
      <c r="AV166" s="13" t="s">
        <v>78</v>
      </c>
      <c r="AW166" s="13" t="s">
        <v>33</v>
      </c>
      <c r="AX166" s="13" t="s">
        <v>71</v>
      </c>
      <c r="AY166" s="207" t="s">
        <v>146</v>
      </c>
    </row>
    <row r="167" spans="1:65" s="14" customFormat="1" ht="11.25">
      <c r="B167" s="208"/>
      <c r="C167" s="209"/>
      <c r="D167" s="193" t="s">
        <v>158</v>
      </c>
      <c r="E167" s="210" t="s">
        <v>19</v>
      </c>
      <c r="F167" s="211" t="s">
        <v>658</v>
      </c>
      <c r="G167" s="209"/>
      <c r="H167" s="212">
        <v>26.417999999999999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158</v>
      </c>
      <c r="AU167" s="218" t="s">
        <v>80</v>
      </c>
      <c r="AV167" s="14" t="s">
        <v>80</v>
      </c>
      <c r="AW167" s="14" t="s">
        <v>33</v>
      </c>
      <c r="AX167" s="14" t="s">
        <v>71</v>
      </c>
      <c r="AY167" s="218" t="s">
        <v>146</v>
      </c>
    </row>
    <row r="168" spans="1:65" s="13" customFormat="1" ht="11.25">
      <c r="B168" s="198"/>
      <c r="C168" s="199"/>
      <c r="D168" s="193" t="s">
        <v>158</v>
      </c>
      <c r="E168" s="200" t="s">
        <v>19</v>
      </c>
      <c r="F168" s="201" t="s">
        <v>659</v>
      </c>
      <c r="G168" s="199"/>
      <c r="H168" s="200" t="s">
        <v>19</v>
      </c>
      <c r="I168" s="202"/>
      <c r="J168" s="199"/>
      <c r="K168" s="199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158</v>
      </c>
      <c r="AU168" s="207" t="s">
        <v>80</v>
      </c>
      <c r="AV168" s="13" t="s">
        <v>78</v>
      </c>
      <c r="AW168" s="13" t="s">
        <v>33</v>
      </c>
      <c r="AX168" s="13" t="s">
        <v>71</v>
      </c>
      <c r="AY168" s="207" t="s">
        <v>146</v>
      </c>
    </row>
    <row r="169" spans="1:65" s="14" customFormat="1" ht="11.25">
      <c r="B169" s="208"/>
      <c r="C169" s="209"/>
      <c r="D169" s="193" t="s">
        <v>158</v>
      </c>
      <c r="E169" s="210" t="s">
        <v>19</v>
      </c>
      <c r="F169" s="211" t="s">
        <v>660</v>
      </c>
      <c r="G169" s="209"/>
      <c r="H169" s="212">
        <v>2.65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158</v>
      </c>
      <c r="AU169" s="218" t="s">
        <v>80</v>
      </c>
      <c r="AV169" s="14" t="s">
        <v>80</v>
      </c>
      <c r="AW169" s="14" t="s">
        <v>33</v>
      </c>
      <c r="AX169" s="14" t="s">
        <v>71</v>
      </c>
      <c r="AY169" s="218" t="s">
        <v>146</v>
      </c>
    </row>
    <row r="170" spans="1:65" s="15" customFormat="1" ht="11.25">
      <c r="B170" s="219"/>
      <c r="C170" s="220"/>
      <c r="D170" s="193" t="s">
        <v>158</v>
      </c>
      <c r="E170" s="221" t="s">
        <v>19</v>
      </c>
      <c r="F170" s="222" t="s">
        <v>161</v>
      </c>
      <c r="G170" s="220"/>
      <c r="H170" s="223">
        <v>29.068000000000001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158</v>
      </c>
      <c r="AU170" s="229" t="s">
        <v>80</v>
      </c>
      <c r="AV170" s="15" t="s">
        <v>154</v>
      </c>
      <c r="AW170" s="15" t="s">
        <v>33</v>
      </c>
      <c r="AX170" s="15" t="s">
        <v>78</v>
      </c>
      <c r="AY170" s="229" t="s">
        <v>146</v>
      </c>
    </row>
    <row r="171" spans="1:65" s="2" customFormat="1" ht="37.9" customHeight="1">
      <c r="A171" s="36"/>
      <c r="B171" s="37"/>
      <c r="C171" s="180" t="s">
        <v>206</v>
      </c>
      <c r="D171" s="180" t="s">
        <v>149</v>
      </c>
      <c r="E171" s="181" t="s">
        <v>661</v>
      </c>
      <c r="F171" s="182" t="s">
        <v>662</v>
      </c>
      <c r="G171" s="183" t="s">
        <v>164</v>
      </c>
      <c r="H171" s="184">
        <v>214.07400000000001</v>
      </c>
      <c r="I171" s="185"/>
      <c r="J171" s="186">
        <f>ROUND(I171*H171,2)</f>
        <v>0</v>
      </c>
      <c r="K171" s="182" t="s">
        <v>592</v>
      </c>
      <c r="L171" s="41"/>
      <c r="M171" s="187" t="s">
        <v>19</v>
      </c>
      <c r="N171" s="188" t="s">
        <v>42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154</v>
      </c>
      <c r="AT171" s="191" t="s">
        <v>149</v>
      </c>
      <c r="AU171" s="191" t="s">
        <v>80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78</v>
      </c>
      <c r="BK171" s="192">
        <f>ROUND(I171*H171,2)</f>
        <v>0</v>
      </c>
      <c r="BL171" s="19" t="s">
        <v>154</v>
      </c>
      <c r="BM171" s="191" t="s">
        <v>663</v>
      </c>
    </row>
    <row r="172" spans="1:65" s="2" customFormat="1" ht="48.75">
      <c r="A172" s="36"/>
      <c r="B172" s="37"/>
      <c r="C172" s="38"/>
      <c r="D172" s="193" t="s">
        <v>156</v>
      </c>
      <c r="E172" s="38"/>
      <c r="F172" s="194" t="s">
        <v>664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156</v>
      </c>
      <c r="AU172" s="19" t="s">
        <v>80</v>
      </c>
    </row>
    <row r="173" spans="1:65" s="2" customFormat="1" ht="11.25">
      <c r="A173" s="36"/>
      <c r="B173" s="37"/>
      <c r="C173" s="38"/>
      <c r="D173" s="245" t="s">
        <v>595</v>
      </c>
      <c r="E173" s="38"/>
      <c r="F173" s="246" t="s">
        <v>665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595</v>
      </c>
      <c r="AU173" s="19" t="s">
        <v>80</v>
      </c>
    </row>
    <row r="174" spans="1:65" s="13" customFormat="1" ht="22.5">
      <c r="B174" s="198"/>
      <c r="C174" s="199"/>
      <c r="D174" s="193" t="s">
        <v>158</v>
      </c>
      <c r="E174" s="200" t="s">
        <v>19</v>
      </c>
      <c r="F174" s="201" t="s">
        <v>666</v>
      </c>
      <c r="G174" s="199"/>
      <c r="H174" s="200" t="s">
        <v>19</v>
      </c>
      <c r="I174" s="202"/>
      <c r="J174" s="199"/>
      <c r="K174" s="199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158</v>
      </c>
      <c r="AU174" s="207" t="s">
        <v>80</v>
      </c>
      <c r="AV174" s="13" t="s">
        <v>78</v>
      </c>
      <c r="AW174" s="13" t="s">
        <v>33</v>
      </c>
      <c r="AX174" s="13" t="s">
        <v>71</v>
      </c>
      <c r="AY174" s="207" t="s">
        <v>146</v>
      </c>
    </row>
    <row r="175" spans="1:65" s="14" customFormat="1" ht="11.25">
      <c r="B175" s="208"/>
      <c r="C175" s="209"/>
      <c r="D175" s="193" t="s">
        <v>158</v>
      </c>
      <c r="E175" s="210" t="s">
        <v>19</v>
      </c>
      <c r="F175" s="211" t="s">
        <v>667</v>
      </c>
      <c r="G175" s="209"/>
      <c r="H175" s="212">
        <v>214.07400000000001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158</v>
      </c>
      <c r="AU175" s="218" t="s">
        <v>80</v>
      </c>
      <c r="AV175" s="14" t="s">
        <v>80</v>
      </c>
      <c r="AW175" s="14" t="s">
        <v>33</v>
      </c>
      <c r="AX175" s="14" t="s">
        <v>71</v>
      </c>
      <c r="AY175" s="218" t="s">
        <v>146</v>
      </c>
    </row>
    <row r="176" spans="1:65" s="15" customFormat="1" ht="11.25">
      <c r="B176" s="219"/>
      <c r="C176" s="220"/>
      <c r="D176" s="193" t="s">
        <v>158</v>
      </c>
      <c r="E176" s="221" t="s">
        <v>19</v>
      </c>
      <c r="F176" s="222" t="s">
        <v>161</v>
      </c>
      <c r="G176" s="220"/>
      <c r="H176" s="223">
        <v>214.07400000000001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158</v>
      </c>
      <c r="AU176" s="229" t="s">
        <v>80</v>
      </c>
      <c r="AV176" s="15" t="s">
        <v>154</v>
      </c>
      <c r="AW176" s="15" t="s">
        <v>33</v>
      </c>
      <c r="AX176" s="15" t="s">
        <v>78</v>
      </c>
      <c r="AY176" s="229" t="s">
        <v>146</v>
      </c>
    </row>
    <row r="177" spans="1:65" s="2" customFormat="1" ht="24.2" customHeight="1">
      <c r="A177" s="36"/>
      <c r="B177" s="37"/>
      <c r="C177" s="180" t="s">
        <v>214</v>
      </c>
      <c r="D177" s="180" t="s">
        <v>149</v>
      </c>
      <c r="E177" s="181" t="s">
        <v>668</v>
      </c>
      <c r="F177" s="182" t="s">
        <v>669</v>
      </c>
      <c r="G177" s="183" t="s">
        <v>164</v>
      </c>
      <c r="H177" s="184">
        <v>51.817999999999998</v>
      </c>
      <c r="I177" s="185"/>
      <c r="J177" s="186">
        <f>ROUND(I177*H177,2)</f>
        <v>0</v>
      </c>
      <c r="K177" s="182" t="s">
        <v>592</v>
      </c>
      <c r="L177" s="41"/>
      <c r="M177" s="187" t="s">
        <v>19</v>
      </c>
      <c r="N177" s="188" t="s">
        <v>42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154</v>
      </c>
      <c r="AT177" s="191" t="s">
        <v>149</v>
      </c>
      <c r="AU177" s="191" t="s">
        <v>80</v>
      </c>
      <c r="AY177" s="19" t="s">
        <v>146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78</v>
      </c>
      <c r="BK177" s="192">
        <f>ROUND(I177*H177,2)</f>
        <v>0</v>
      </c>
      <c r="BL177" s="19" t="s">
        <v>154</v>
      </c>
      <c r="BM177" s="191" t="s">
        <v>670</v>
      </c>
    </row>
    <row r="178" spans="1:65" s="2" customFormat="1" ht="29.25">
      <c r="A178" s="36"/>
      <c r="B178" s="37"/>
      <c r="C178" s="38"/>
      <c r="D178" s="193" t="s">
        <v>156</v>
      </c>
      <c r="E178" s="38"/>
      <c r="F178" s="194" t="s">
        <v>671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156</v>
      </c>
      <c r="AU178" s="19" t="s">
        <v>80</v>
      </c>
    </row>
    <row r="179" spans="1:65" s="2" customFormat="1" ht="11.25">
      <c r="A179" s="36"/>
      <c r="B179" s="37"/>
      <c r="C179" s="38"/>
      <c r="D179" s="245" t="s">
        <v>595</v>
      </c>
      <c r="E179" s="38"/>
      <c r="F179" s="246" t="s">
        <v>672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595</v>
      </c>
      <c r="AU179" s="19" t="s">
        <v>80</v>
      </c>
    </row>
    <row r="180" spans="1:65" s="14" customFormat="1" ht="22.5">
      <c r="B180" s="208"/>
      <c r="C180" s="209"/>
      <c r="D180" s="193" t="s">
        <v>158</v>
      </c>
      <c r="E180" s="210" t="s">
        <v>19</v>
      </c>
      <c r="F180" s="211" t="s">
        <v>673</v>
      </c>
      <c r="G180" s="209"/>
      <c r="H180" s="212">
        <v>22.75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158</v>
      </c>
      <c r="AU180" s="218" t="s">
        <v>80</v>
      </c>
      <c r="AV180" s="14" t="s">
        <v>80</v>
      </c>
      <c r="AW180" s="14" t="s">
        <v>33</v>
      </c>
      <c r="AX180" s="14" t="s">
        <v>71</v>
      </c>
      <c r="AY180" s="218" t="s">
        <v>146</v>
      </c>
    </row>
    <row r="181" spans="1:65" s="14" customFormat="1" ht="22.5">
      <c r="B181" s="208"/>
      <c r="C181" s="209"/>
      <c r="D181" s="193" t="s">
        <v>158</v>
      </c>
      <c r="E181" s="210" t="s">
        <v>19</v>
      </c>
      <c r="F181" s="211" t="s">
        <v>674</v>
      </c>
      <c r="G181" s="209"/>
      <c r="H181" s="212">
        <v>26.417999999999999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158</v>
      </c>
      <c r="AU181" s="218" t="s">
        <v>80</v>
      </c>
      <c r="AV181" s="14" t="s">
        <v>80</v>
      </c>
      <c r="AW181" s="14" t="s">
        <v>33</v>
      </c>
      <c r="AX181" s="14" t="s">
        <v>71</v>
      </c>
      <c r="AY181" s="218" t="s">
        <v>146</v>
      </c>
    </row>
    <row r="182" spans="1:65" s="14" customFormat="1" ht="11.25">
      <c r="B182" s="208"/>
      <c r="C182" s="209"/>
      <c r="D182" s="193" t="s">
        <v>158</v>
      </c>
      <c r="E182" s="210" t="s">
        <v>19</v>
      </c>
      <c r="F182" s="211" t="s">
        <v>675</v>
      </c>
      <c r="G182" s="209"/>
      <c r="H182" s="212">
        <v>2.65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158</v>
      </c>
      <c r="AU182" s="218" t="s">
        <v>80</v>
      </c>
      <c r="AV182" s="14" t="s">
        <v>80</v>
      </c>
      <c r="AW182" s="14" t="s">
        <v>33</v>
      </c>
      <c r="AX182" s="14" t="s">
        <v>71</v>
      </c>
      <c r="AY182" s="218" t="s">
        <v>146</v>
      </c>
    </row>
    <row r="183" spans="1:65" s="15" customFormat="1" ht="11.25">
      <c r="B183" s="219"/>
      <c r="C183" s="220"/>
      <c r="D183" s="193" t="s">
        <v>158</v>
      </c>
      <c r="E183" s="221" t="s">
        <v>19</v>
      </c>
      <c r="F183" s="222" t="s">
        <v>161</v>
      </c>
      <c r="G183" s="220"/>
      <c r="H183" s="223">
        <v>51.817999999999998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158</v>
      </c>
      <c r="AU183" s="229" t="s">
        <v>80</v>
      </c>
      <c r="AV183" s="15" t="s">
        <v>154</v>
      </c>
      <c r="AW183" s="15" t="s">
        <v>33</v>
      </c>
      <c r="AX183" s="15" t="s">
        <v>78</v>
      </c>
      <c r="AY183" s="229" t="s">
        <v>146</v>
      </c>
    </row>
    <row r="184" spans="1:65" s="2" customFormat="1" ht="24.2" customHeight="1">
      <c r="A184" s="36"/>
      <c r="B184" s="37"/>
      <c r="C184" s="180" t="s">
        <v>221</v>
      </c>
      <c r="D184" s="180" t="s">
        <v>149</v>
      </c>
      <c r="E184" s="181" t="s">
        <v>676</v>
      </c>
      <c r="F184" s="182" t="s">
        <v>677</v>
      </c>
      <c r="G184" s="183" t="s">
        <v>164</v>
      </c>
      <c r="H184" s="184">
        <v>11.375</v>
      </c>
      <c r="I184" s="185"/>
      <c r="J184" s="186">
        <f>ROUND(I184*H184,2)</f>
        <v>0</v>
      </c>
      <c r="K184" s="182" t="s">
        <v>592</v>
      </c>
      <c r="L184" s="41"/>
      <c r="M184" s="187" t="s">
        <v>19</v>
      </c>
      <c r="N184" s="188" t="s">
        <v>42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154</v>
      </c>
      <c r="AT184" s="191" t="s">
        <v>149</v>
      </c>
      <c r="AU184" s="191" t="s">
        <v>80</v>
      </c>
      <c r="AY184" s="19" t="s">
        <v>146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78</v>
      </c>
      <c r="BK184" s="192">
        <f>ROUND(I184*H184,2)</f>
        <v>0</v>
      </c>
      <c r="BL184" s="19" t="s">
        <v>154</v>
      </c>
      <c r="BM184" s="191" t="s">
        <v>678</v>
      </c>
    </row>
    <row r="185" spans="1:65" s="2" customFormat="1" ht="29.25">
      <c r="A185" s="36"/>
      <c r="B185" s="37"/>
      <c r="C185" s="38"/>
      <c r="D185" s="193" t="s">
        <v>156</v>
      </c>
      <c r="E185" s="38"/>
      <c r="F185" s="194" t="s">
        <v>679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156</v>
      </c>
      <c r="AU185" s="19" t="s">
        <v>80</v>
      </c>
    </row>
    <row r="186" spans="1:65" s="2" customFormat="1" ht="11.25">
      <c r="A186" s="36"/>
      <c r="B186" s="37"/>
      <c r="C186" s="38"/>
      <c r="D186" s="245" t="s">
        <v>595</v>
      </c>
      <c r="E186" s="38"/>
      <c r="F186" s="246" t="s">
        <v>680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595</v>
      </c>
      <c r="AU186" s="19" t="s">
        <v>80</v>
      </c>
    </row>
    <row r="187" spans="1:65" s="13" customFormat="1" ht="11.25">
      <c r="B187" s="198"/>
      <c r="C187" s="199"/>
      <c r="D187" s="193" t="s">
        <v>158</v>
      </c>
      <c r="E187" s="200" t="s">
        <v>19</v>
      </c>
      <c r="F187" s="201" t="s">
        <v>617</v>
      </c>
      <c r="G187" s="199"/>
      <c r="H187" s="200" t="s">
        <v>19</v>
      </c>
      <c r="I187" s="202"/>
      <c r="J187" s="199"/>
      <c r="K187" s="199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158</v>
      </c>
      <c r="AU187" s="207" t="s">
        <v>80</v>
      </c>
      <c r="AV187" s="13" t="s">
        <v>78</v>
      </c>
      <c r="AW187" s="13" t="s">
        <v>33</v>
      </c>
      <c r="AX187" s="13" t="s">
        <v>71</v>
      </c>
      <c r="AY187" s="207" t="s">
        <v>146</v>
      </c>
    </row>
    <row r="188" spans="1:65" s="13" customFormat="1" ht="22.5">
      <c r="B188" s="198"/>
      <c r="C188" s="199"/>
      <c r="D188" s="193" t="s">
        <v>158</v>
      </c>
      <c r="E188" s="200" t="s">
        <v>19</v>
      </c>
      <c r="F188" s="201" t="s">
        <v>681</v>
      </c>
      <c r="G188" s="199"/>
      <c r="H188" s="200" t="s">
        <v>19</v>
      </c>
      <c r="I188" s="202"/>
      <c r="J188" s="199"/>
      <c r="K188" s="199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158</v>
      </c>
      <c r="AU188" s="207" t="s">
        <v>80</v>
      </c>
      <c r="AV188" s="13" t="s">
        <v>78</v>
      </c>
      <c r="AW188" s="13" t="s">
        <v>33</v>
      </c>
      <c r="AX188" s="13" t="s">
        <v>71</v>
      </c>
      <c r="AY188" s="207" t="s">
        <v>146</v>
      </c>
    </row>
    <row r="189" spans="1:65" s="13" customFormat="1" ht="11.25">
      <c r="B189" s="198"/>
      <c r="C189" s="199"/>
      <c r="D189" s="193" t="s">
        <v>158</v>
      </c>
      <c r="E189" s="200" t="s">
        <v>19</v>
      </c>
      <c r="F189" s="201" t="s">
        <v>620</v>
      </c>
      <c r="G189" s="199"/>
      <c r="H189" s="200" t="s">
        <v>19</v>
      </c>
      <c r="I189" s="202"/>
      <c r="J189" s="199"/>
      <c r="K189" s="199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158</v>
      </c>
      <c r="AU189" s="207" t="s">
        <v>80</v>
      </c>
      <c r="AV189" s="13" t="s">
        <v>78</v>
      </c>
      <c r="AW189" s="13" t="s">
        <v>33</v>
      </c>
      <c r="AX189" s="13" t="s">
        <v>71</v>
      </c>
      <c r="AY189" s="207" t="s">
        <v>146</v>
      </c>
    </row>
    <row r="190" spans="1:65" s="14" customFormat="1" ht="11.25">
      <c r="B190" s="208"/>
      <c r="C190" s="209"/>
      <c r="D190" s="193" t="s">
        <v>158</v>
      </c>
      <c r="E190" s="210" t="s">
        <v>19</v>
      </c>
      <c r="F190" s="211" t="s">
        <v>649</v>
      </c>
      <c r="G190" s="209"/>
      <c r="H190" s="212">
        <v>2.0249999999999999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158</v>
      </c>
      <c r="AU190" s="218" t="s">
        <v>80</v>
      </c>
      <c r="AV190" s="14" t="s">
        <v>80</v>
      </c>
      <c r="AW190" s="14" t="s">
        <v>33</v>
      </c>
      <c r="AX190" s="14" t="s">
        <v>71</v>
      </c>
      <c r="AY190" s="218" t="s">
        <v>146</v>
      </c>
    </row>
    <row r="191" spans="1:65" s="13" customFormat="1" ht="11.25">
      <c r="B191" s="198"/>
      <c r="C191" s="199"/>
      <c r="D191" s="193" t="s">
        <v>158</v>
      </c>
      <c r="E191" s="200" t="s">
        <v>19</v>
      </c>
      <c r="F191" s="201" t="s">
        <v>623</v>
      </c>
      <c r="G191" s="199"/>
      <c r="H191" s="200" t="s">
        <v>19</v>
      </c>
      <c r="I191" s="202"/>
      <c r="J191" s="199"/>
      <c r="K191" s="199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158</v>
      </c>
      <c r="AU191" s="207" t="s">
        <v>80</v>
      </c>
      <c r="AV191" s="13" t="s">
        <v>78</v>
      </c>
      <c r="AW191" s="13" t="s">
        <v>33</v>
      </c>
      <c r="AX191" s="13" t="s">
        <v>71</v>
      </c>
      <c r="AY191" s="207" t="s">
        <v>146</v>
      </c>
    </row>
    <row r="192" spans="1:65" s="14" customFormat="1" ht="11.25">
      <c r="B192" s="208"/>
      <c r="C192" s="209"/>
      <c r="D192" s="193" t="s">
        <v>158</v>
      </c>
      <c r="E192" s="210" t="s">
        <v>19</v>
      </c>
      <c r="F192" s="211" t="s">
        <v>650</v>
      </c>
      <c r="G192" s="209"/>
      <c r="H192" s="212">
        <v>1.35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158</v>
      </c>
      <c r="AU192" s="218" t="s">
        <v>80</v>
      </c>
      <c r="AV192" s="14" t="s">
        <v>80</v>
      </c>
      <c r="AW192" s="14" t="s">
        <v>33</v>
      </c>
      <c r="AX192" s="14" t="s">
        <v>71</v>
      </c>
      <c r="AY192" s="218" t="s">
        <v>146</v>
      </c>
    </row>
    <row r="193" spans="1:65" s="13" customFormat="1" ht="22.5">
      <c r="B193" s="198"/>
      <c r="C193" s="199"/>
      <c r="D193" s="193" t="s">
        <v>158</v>
      </c>
      <c r="E193" s="200" t="s">
        <v>19</v>
      </c>
      <c r="F193" s="201" t="s">
        <v>651</v>
      </c>
      <c r="G193" s="199"/>
      <c r="H193" s="200" t="s">
        <v>19</v>
      </c>
      <c r="I193" s="202"/>
      <c r="J193" s="199"/>
      <c r="K193" s="199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158</v>
      </c>
      <c r="AU193" s="207" t="s">
        <v>80</v>
      </c>
      <c r="AV193" s="13" t="s">
        <v>78</v>
      </c>
      <c r="AW193" s="13" t="s">
        <v>33</v>
      </c>
      <c r="AX193" s="13" t="s">
        <v>71</v>
      </c>
      <c r="AY193" s="207" t="s">
        <v>146</v>
      </c>
    </row>
    <row r="194" spans="1:65" s="14" customFormat="1" ht="11.25">
      <c r="B194" s="208"/>
      <c r="C194" s="209"/>
      <c r="D194" s="193" t="s">
        <v>158</v>
      </c>
      <c r="E194" s="210" t="s">
        <v>19</v>
      </c>
      <c r="F194" s="211" t="s">
        <v>629</v>
      </c>
      <c r="G194" s="209"/>
      <c r="H194" s="212">
        <v>8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158</v>
      </c>
      <c r="AU194" s="218" t="s">
        <v>80</v>
      </c>
      <c r="AV194" s="14" t="s">
        <v>80</v>
      </c>
      <c r="AW194" s="14" t="s">
        <v>33</v>
      </c>
      <c r="AX194" s="14" t="s">
        <v>71</v>
      </c>
      <c r="AY194" s="218" t="s">
        <v>146</v>
      </c>
    </row>
    <row r="195" spans="1:65" s="15" customFormat="1" ht="11.25">
      <c r="B195" s="219"/>
      <c r="C195" s="220"/>
      <c r="D195" s="193" t="s">
        <v>158</v>
      </c>
      <c r="E195" s="221" t="s">
        <v>19</v>
      </c>
      <c r="F195" s="222" t="s">
        <v>161</v>
      </c>
      <c r="G195" s="220"/>
      <c r="H195" s="223">
        <v>11.375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158</v>
      </c>
      <c r="AU195" s="229" t="s">
        <v>80</v>
      </c>
      <c r="AV195" s="15" t="s">
        <v>154</v>
      </c>
      <c r="AW195" s="15" t="s">
        <v>33</v>
      </c>
      <c r="AX195" s="15" t="s">
        <v>78</v>
      </c>
      <c r="AY195" s="229" t="s">
        <v>146</v>
      </c>
    </row>
    <row r="196" spans="1:65" s="2" customFormat="1" ht="24.2" customHeight="1">
      <c r="A196" s="36"/>
      <c r="B196" s="37"/>
      <c r="C196" s="180" t="s">
        <v>229</v>
      </c>
      <c r="D196" s="180" t="s">
        <v>149</v>
      </c>
      <c r="E196" s="181" t="s">
        <v>682</v>
      </c>
      <c r="F196" s="182" t="s">
        <v>683</v>
      </c>
      <c r="G196" s="183" t="s">
        <v>164</v>
      </c>
      <c r="H196" s="184">
        <v>14.587999999999999</v>
      </c>
      <c r="I196" s="185"/>
      <c r="J196" s="186">
        <f>ROUND(I196*H196,2)</f>
        <v>0</v>
      </c>
      <c r="K196" s="182" t="s">
        <v>592</v>
      </c>
      <c r="L196" s="41"/>
      <c r="M196" s="187" t="s">
        <v>19</v>
      </c>
      <c r="N196" s="188" t="s">
        <v>42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154</v>
      </c>
      <c r="AT196" s="191" t="s">
        <v>149</v>
      </c>
      <c r="AU196" s="191" t="s">
        <v>80</v>
      </c>
      <c r="AY196" s="19" t="s">
        <v>146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78</v>
      </c>
      <c r="BK196" s="192">
        <f>ROUND(I196*H196,2)</f>
        <v>0</v>
      </c>
      <c r="BL196" s="19" t="s">
        <v>154</v>
      </c>
      <c r="BM196" s="191" t="s">
        <v>684</v>
      </c>
    </row>
    <row r="197" spans="1:65" s="2" customFormat="1" ht="19.5">
      <c r="A197" s="36"/>
      <c r="B197" s="37"/>
      <c r="C197" s="38"/>
      <c r="D197" s="193" t="s">
        <v>156</v>
      </c>
      <c r="E197" s="38"/>
      <c r="F197" s="194" t="s">
        <v>685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156</v>
      </c>
      <c r="AU197" s="19" t="s">
        <v>80</v>
      </c>
    </row>
    <row r="198" spans="1:65" s="2" customFormat="1" ht="11.25">
      <c r="A198" s="36"/>
      <c r="B198" s="37"/>
      <c r="C198" s="38"/>
      <c r="D198" s="245" t="s">
        <v>595</v>
      </c>
      <c r="E198" s="38"/>
      <c r="F198" s="246" t="s">
        <v>686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595</v>
      </c>
      <c r="AU198" s="19" t="s">
        <v>80</v>
      </c>
    </row>
    <row r="199" spans="1:65" s="13" customFormat="1" ht="11.25">
      <c r="B199" s="198"/>
      <c r="C199" s="199"/>
      <c r="D199" s="193" t="s">
        <v>158</v>
      </c>
      <c r="E199" s="200" t="s">
        <v>19</v>
      </c>
      <c r="F199" s="201" t="s">
        <v>617</v>
      </c>
      <c r="G199" s="199"/>
      <c r="H199" s="200" t="s">
        <v>19</v>
      </c>
      <c r="I199" s="202"/>
      <c r="J199" s="199"/>
      <c r="K199" s="199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158</v>
      </c>
      <c r="AU199" s="207" t="s">
        <v>80</v>
      </c>
      <c r="AV199" s="13" t="s">
        <v>78</v>
      </c>
      <c r="AW199" s="13" t="s">
        <v>33</v>
      </c>
      <c r="AX199" s="13" t="s">
        <v>71</v>
      </c>
      <c r="AY199" s="207" t="s">
        <v>146</v>
      </c>
    </row>
    <row r="200" spans="1:65" s="13" customFormat="1" ht="11.25">
      <c r="B200" s="198"/>
      <c r="C200" s="199"/>
      <c r="D200" s="193" t="s">
        <v>158</v>
      </c>
      <c r="E200" s="200" t="s">
        <v>19</v>
      </c>
      <c r="F200" s="201" t="s">
        <v>618</v>
      </c>
      <c r="G200" s="199"/>
      <c r="H200" s="200" t="s">
        <v>19</v>
      </c>
      <c r="I200" s="202"/>
      <c r="J200" s="199"/>
      <c r="K200" s="199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158</v>
      </c>
      <c r="AU200" s="207" t="s">
        <v>80</v>
      </c>
      <c r="AV200" s="13" t="s">
        <v>78</v>
      </c>
      <c r="AW200" s="13" t="s">
        <v>33</v>
      </c>
      <c r="AX200" s="13" t="s">
        <v>71</v>
      </c>
      <c r="AY200" s="207" t="s">
        <v>146</v>
      </c>
    </row>
    <row r="201" spans="1:65" s="14" customFormat="1" ht="11.25">
      <c r="B201" s="208"/>
      <c r="C201" s="209"/>
      <c r="D201" s="193" t="s">
        <v>158</v>
      </c>
      <c r="E201" s="210" t="s">
        <v>19</v>
      </c>
      <c r="F201" s="211" t="s">
        <v>619</v>
      </c>
      <c r="G201" s="209"/>
      <c r="H201" s="212">
        <v>8.9629999999999992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158</v>
      </c>
      <c r="AU201" s="218" t="s">
        <v>80</v>
      </c>
      <c r="AV201" s="14" t="s">
        <v>80</v>
      </c>
      <c r="AW201" s="14" t="s">
        <v>33</v>
      </c>
      <c r="AX201" s="14" t="s">
        <v>71</v>
      </c>
      <c r="AY201" s="218" t="s">
        <v>146</v>
      </c>
    </row>
    <row r="202" spans="1:65" s="13" customFormat="1" ht="11.25">
      <c r="B202" s="198"/>
      <c r="C202" s="199"/>
      <c r="D202" s="193" t="s">
        <v>158</v>
      </c>
      <c r="E202" s="200" t="s">
        <v>19</v>
      </c>
      <c r="F202" s="201" t="s">
        <v>620</v>
      </c>
      <c r="G202" s="199"/>
      <c r="H202" s="200" t="s">
        <v>19</v>
      </c>
      <c r="I202" s="202"/>
      <c r="J202" s="199"/>
      <c r="K202" s="199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158</v>
      </c>
      <c r="AU202" s="207" t="s">
        <v>80</v>
      </c>
      <c r="AV202" s="13" t="s">
        <v>78</v>
      </c>
      <c r="AW202" s="13" t="s">
        <v>33</v>
      </c>
      <c r="AX202" s="13" t="s">
        <v>71</v>
      </c>
      <c r="AY202" s="207" t="s">
        <v>146</v>
      </c>
    </row>
    <row r="203" spans="1:65" s="14" customFormat="1" ht="11.25">
      <c r="B203" s="208"/>
      <c r="C203" s="209"/>
      <c r="D203" s="193" t="s">
        <v>158</v>
      </c>
      <c r="E203" s="210" t="s">
        <v>19</v>
      </c>
      <c r="F203" s="211" t="s">
        <v>621</v>
      </c>
      <c r="G203" s="209"/>
      <c r="H203" s="212">
        <v>2.4500000000000002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158</v>
      </c>
      <c r="AU203" s="218" t="s">
        <v>80</v>
      </c>
      <c r="AV203" s="14" t="s">
        <v>80</v>
      </c>
      <c r="AW203" s="14" t="s">
        <v>33</v>
      </c>
      <c r="AX203" s="14" t="s">
        <v>71</v>
      </c>
      <c r="AY203" s="218" t="s">
        <v>146</v>
      </c>
    </row>
    <row r="204" spans="1:65" s="14" customFormat="1" ht="11.25">
      <c r="B204" s="208"/>
      <c r="C204" s="209"/>
      <c r="D204" s="193" t="s">
        <v>158</v>
      </c>
      <c r="E204" s="210" t="s">
        <v>19</v>
      </c>
      <c r="F204" s="211" t="s">
        <v>687</v>
      </c>
      <c r="G204" s="209"/>
      <c r="H204" s="212">
        <v>0.75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158</v>
      </c>
      <c r="AU204" s="218" t="s">
        <v>80</v>
      </c>
      <c r="AV204" s="14" t="s">
        <v>80</v>
      </c>
      <c r="AW204" s="14" t="s">
        <v>33</v>
      </c>
      <c r="AX204" s="14" t="s">
        <v>71</v>
      </c>
      <c r="AY204" s="218" t="s">
        <v>146</v>
      </c>
    </row>
    <row r="205" spans="1:65" s="13" customFormat="1" ht="11.25">
      <c r="B205" s="198"/>
      <c r="C205" s="199"/>
      <c r="D205" s="193" t="s">
        <v>158</v>
      </c>
      <c r="E205" s="200" t="s">
        <v>19</v>
      </c>
      <c r="F205" s="201" t="s">
        <v>623</v>
      </c>
      <c r="G205" s="199"/>
      <c r="H205" s="200" t="s">
        <v>19</v>
      </c>
      <c r="I205" s="202"/>
      <c r="J205" s="199"/>
      <c r="K205" s="199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158</v>
      </c>
      <c r="AU205" s="207" t="s">
        <v>80</v>
      </c>
      <c r="AV205" s="13" t="s">
        <v>78</v>
      </c>
      <c r="AW205" s="13" t="s">
        <v>33</v>
      </c>
      <c r="AX205" s="13" t="s">
        <v>71</v>
      </c>
      <c r="AY205" s="207" t="s">
        <v>146</v>
      </c>
    </row>
    <row r="206" spans="1:65" s="14" customFormat="1" ht="11.25">
      <c r="B206" s="208"/>
      <c r="C206" s="209"/>
      <c r="D206" s="193" t="s">
        <v>158</v>
      </c>
      <c r="E206" s="210" t="s">
        <v>19</v>
      </c>
      <c r="F206" s="211" t="s">
        <v>688</v>
      </c>
      <c r="G206" s="209"/>
      <c r="H206" s="212">
        <v>1.925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158</v>
      </c>
      <c r="AU206" s="218" t="s">
        <v>80</v>
      </c>
      <c r="AV206" s="14" t="s">
        <v>80</v>
      </c>
      <c r="AW206" s="14" t="s">
        <v>33</v>
      </c>
      <c r="AX206" s="14" t="s">
        <v>71</v>
      </c>
      <c r="AY206" s="218" t="s">
        <v>146</v>
      </c>
    </row>
    <row r="207" spans="1:65" s="14" customFormat="1" ht="11.25">
      <c r="B207" s="208"/>
      <c r="C207" s="209"/>
      <c r="D207" s="193" t="s">
        <v>158</v>
      </c>
      <c r="E207" s="210" t="s">
        <v>19</v>
      </c>
      <c r="F207" s="211" t="s">
        <v>689</v>
      </c>
      <c r="G207" s="209"/>
      <c r="H207" s="212">
        <v>0.5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158</v>
      </c>
      <c r="AU207" s="218" t="s">
        <v>80</v>
      </c>
      <c r="AV207" s="14" t="s">
        <v>80</v>
      </c>
      <c r="AW207" s="14" t="s">
        <v>33</v>
      </c>
      <c r="AX207" s="14" t="s">
        <v>71</v>
      </c>
      <c r="AY207" s="218" t="s">
        <v>146</v>
      </c>
    </row>
    <row r="208" spans="1:65" s="15" customFormat="1" ht="11.25">
      <c r="B208" s="219"/>
      <c r="C208" s="220"/>
      <c r="D208" s="193" t="s">
        <v>158</v>
      </c>
      <c r="E208" s="221" t="s">
        <v>19</v>
      </c>
      <c r="F208" s="222" t="s">
        <v>161</v>
      </c>
      <c r="G208" s="220"/>
      <c r="H208" s="223">
        <v>14.587999999999999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158</v>
      </c>
      <c r="AU208" s="229" t="s">
        <v>80</v>
      </c>
      <c r="AV208" s="15" t="s">
        <v>154</v>
      </c>
      <c r="AW208" s="15" t="s">
        <v>33</v>
      </c>
      <c r="AX208" s="15" t="s">
        <v>78</v>
      </c>
      <c r="AY208" s="229" t="s">
        <v>146</v>
      </c>
    </row>
    <row r="209" spans="1:65" s="2" customFormat="1" ht="16.5" customHeight="1">
      <c r="A209" s="36"/>
      <c r="B209" s="37"/>
      <c r="C209" s="230" t="s">
        <v>236</v>
      </c>
      <c r="D209" s="230" t="s">
        <v>170</v>
      </c>
      <c r="E209" s="231" t="s">
        <v>690</v>
      </c>
      <c r="F209" s="232" t="s">
        <v>691</v>
      </c>
      <c r="G209" s="233" t="s">
        <v>173</v>
      </c>
      <c r="H209" s="234">
        <v>24.8</v>
      </c>
      <c r="I209" s="235"/>
      <c r="J209" s="236">
        <f>ROUND(I209*H209,2)</f>
        <v>0</v>
      </c>
      <c r="K209" s="232" t="s">
        <v>592</v>
      </c>
      <c r="L209" s="237"/>
      <c r="M209" s="238" t="s">
        <v>19</v>
      </c>
      <c r="N209" s="239" t="s">
        <v>42</v>
      </c>
      <c r="O209" s="66"/>
      <c r="P209" s="189">
        <f>O209*H209</f>
        <v>0</v>
      </c>
      <c r="Q209" s="189">
        <v>1</v>
      </c>
      <c r="R209" s="189">
        <f>Q209*H209</f>
        <v>24.8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174</v>
      </c>
      <c r="AT209" s="191" t="s">
        <v>170</v>
      </c>
      <c r="AU209" s="191" t="s">
        <v>80</v>
      </c>
      <c r="AY209" s="19" t="s">
        <v>146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78</v>
      </c>
      <c r="BK209" s="192">
        <f>ROUND(I209*H209,2)</f>
        <v>0</v>
      </c>
      <c r="BL209" s="19" t="s">
        <v>154</v>
      </c>
      <c r="BM209" s="191" t="s">
        <v>692</v>
      </c>
    </row>
    <row r="210" spans="1:65" s="2" customFormat="1" ht="11.25">
      <c r="A210" s="36"/>
      <c r="B210" s="37"/>
      <c r="C210" s="38"/>
      <c r="D210" s="193" t="s">
        <v>156</v>
      </c>
      <c r="E210" s="38"/>
      <c r="F210" s="194" t="s">
        <v>691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156</v>
      </c>
      <c r="AU210" s="19" t="s">
        <v>80</v>
      </c>
    </row>
    <row r="211" spans="1:65" s="13" customFormat="1" ht="11.25">
      <c r="B211" s="198"/>
      <c r="C211" s="199"/>
      <c r="D211" s="193" t="s">
        <v>158</v>
      </c>
      <c r="E211" s="200" t="s">
        <v>19</v>
      </c>
      <c r="F211" s="201" t="s">
        <v>617</v>
      </c>
      <c r="G211" s="199"/>
      <c r="H211" s="200" t="s">
        <v>19</v>
      </c>
      <c r="I211" s="202"/>
      <c r="J211" s="199"/>
      <c r="K211" s="199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158</v>
      </c>
      <c r="AU211" s="207" t="s">
        <v>80</v>
      </c>
      <c r="AV211" s="13" t="s">
        <v>78</v>
      </c>
      <c r="AW211" s="13" t="s">
        <v>33</v>
      </c>
      <c r="AX211" s="13" t="s">
        <v>71</v>
      </c>
      <c r="AY211" s="207" t="s">
        <v>146</v>
      </c>
    </row>
    <row r="212" spans="1:65" s="13" customFormat="1" ht="11.25">
      <c r="B212" s="198"/>
      <c r="C212" s="199"/>
      <c r="D212" s="193" t="s">
        <v>158</v>
      </c>
      <c r="E212" s="200" t="s">
        <v>19</v>
      </c>
      <c r="F212" s="201" t="s">
        <v>618</v>
      </c>
      <c r="G212" s="199"/>
      <c r="H212" s="200" t="s">
        <v>19</v>
      </c>
      <c r="I212" s="202"/>
      <c r="J212" s="199"/>
      <c r="K212" s="199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158</v>
      </c>
      <c r="AU212" s="207" t="s">
        <v>80</v>
      </c>
      <c r="AV212" s="13" t="s">
        <v>78</v>
      </c>
      <c r="AW212" s="13" t="s">
        <v>33</v>
      </c>
      <c r="AX212" s="13" t="s">
        <v>71</v>
      </c>
      <c r="AY212" s="207" t="s">
        <v>146</v>
      </c>
    </row>
    <row r="213" spans="1:65" s="14" customFormat="1" ht="11.25">
      <c r="B213" s="208"/>
      <c r="C213" s="209"/>
      <c r="D213" s="193" t="s">
        <v>158</v>
      </c>
      <c r="E213" s="210" t="s">
        <v>19</v>
      </c>
      <c r="F213" s="211" t="s">
        <v>693</v>
      </c>
      <c r="G213" s="209"/>
      <c r="H213" s="212">
        <v>15.237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158</v>
      </c>
      <c r="AU213" s="218" t="s">
        <v>80</v>
      </c>
      <c r="AV213" s="14" t="s">
        <v>80</v>
      </c>
      <c r="AW213" s="14" t="s">
        <v>33</v>
      </c>
      <c r="AX213" s="14" t="s">
        <v>71</v>
      </c>
      <c r="AY213" s="218" t="s">
        <v>146</v>
      </c>
    </row>
    <row r="214" spans="1:65" s="13" customFormat="1" ht="11.25">
      <c r="B214" s="198"/>
      <c r="C214" s="199"/>
      <c r="D214" s="193" t="s">
        <v>158</v>
      </c>
      <c r="E214" s="200" t="s">
        <v>19</v>
      </c>
      <c r="F214" s="201" t="s">
        <v>620</v>
      </c>
      <c r="G214" s="199"/>
      <c r="H214" s="200" t="s">
        <v>19</v>
      </c>
      <c r="I214" s="202"/>
      <c r="J214" s="199"/>
      <c r="K214" s="199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158</v>
      </c>
      <c r="AU214" s="207" t="s">
        <v>80</v>
      </c>
      <c r="AV214" s="13" t="s">
        <v>78</v>
      </c>
      <c r="AW214" s="13" t="s">
        <v>33</v>
      </c>
      <c r="AX214" s="13" t="s">
        <v>71</v>
      </c>
      <c r="AY214" s="207" t="s">
        <v>146</v>
      </c>
    </row>
    <row r="215" spans="1:65" s="14" customFormat="1" ht="11.25">
      <c r="B215" s="208"/>
      <c r="C215" s="209"/>
      <c r="D215" s="193" t="s">
        <v>158</v>
      </c>
      <c r="E215" s="210" t="s">
        <v>19</v>
      </c>
      <c r="F215" s="211" t="s">
        <v>694</v>
      </c>
      <c r="G215" s="209"/>
      <c r="H215" s="212">
        <v>1.2749999999999999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158</v>
      </c>
      <c r="AU215" s="218" t="s">
        <v>80</v>
      </c>
      <c r="AV215" s="14" t="s">
        <v>80</v>
      </c>
      <c r="AW215" s="14" t="s">
        <v>33</v>
      </c>
      <c r="AX215" s="14" t="s">
        <v>71</v>
      </c>
      <c r="AY215" s="218" t="s">
        <v>146</v>
      </c>
    </row>
    <row r="216" spans="1:65" s="14" customFormat="1" ht="11.25">
      <c r="B216" s="208"/>
      <c r="C216" s="209"/>
      <c r="D216" s="193" t="s">
        <v>158</v>
      </c>
      <c r="E216" s="210" t="s">
        <v>19</v>
      </c>
      <c r="F216" s="211" t="s">
        <v>695</v>
      </c>
      <c r="G216" s="209"/>
      <c r="H216" s="212">
        <v>4.165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158</v>
      </c>
      <c r="AU216" s="218" t="s">
        <v>80</v>
      </c>
      <c r="AV216" s="14" t="s">
        <v>80</v>
      </c>
      <c r="AW216" s="14" t="s">
        <v>33</v>
      </c>
      <c r="AX216" s="14" t="s">
        <v>71</v>
      </c>
      <c r="AY216" s="218" t="s">
        <v>146</v>
      </c>
    </row>
    <row r="217" spans="1:65" s="13" customFormat="1" ht="11.25">
      <c r="B217" s="198"/>
      <c r="C217" s="199"/>
      <c r="D217" s="193" t="s">
        <v>158</v>
      </c>
      <c r="E217" s="200" t="s">
        <v>19</v>
      </c>
      <c r="F217" s="201" t="s">
        <v>623</v>
      </c>
      <c r="G217" s="199"/>
      <c r="H217" s="200" t="s">
        <v>19</v>
      </c>
      <c r="I217" s="202"/>
      <c r="J217" s="199"/>
      <c r="K217" s="199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158</v>
      </c>
      <c r="AU217" s="207" t="s">
        <v>80</v>
      </c>
      <c r="AV217" s="13" t="s">
        <v>78</v>
      </c>
      <c r="AW217" s="13" t="s">
        <v>33</v>
      </c>
      <c r="AX217" s="13" t="s">
        <v>71</v>
      </c>
      <c r="AY217" s="207" t="s">
        <v>146</v>
      </c>
    </row>
    <row r="218" spans="1:65" s="14" customFormat="1" ht="11.25">
      <c r="B218" s="208"/>
      <c r="C218" s="209"/>
      <c r="D218" s="193" t="s">
        <v>158</v>
      </c>
      <c r="E218" s="210" t="s">
        <v>19</v>
      </c>
      <c r="F218" s="211" t="s">
        <v>696</v>
      </c>
      <c r="G218" s="209"/>
      <c r="H218" s="212">
        <v>0.85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158</v>
      </c>
      <c r="AU218" s="218" t="s">
        <v>80</v>
      </c>
      <c r="AV218" s="14" t="s">
        <v>80</v>
      </c>
      <c r="AW218" s="14" t="s">
        <v>33</v>
      </c>
      <c r="AX218" s="14" t="s">
        <v>71</v>
      </c>
      <c r="AY218" s="218" t="s">
        <v>146</v>
      </c>
    </row>
    <row r="219" spans="1:65" s="14" customFormat="1" ht="11.25">
      <c r="B219" s="208"/>
      <c r="C219" s="209"/>
      <c r="D219" s="193" t="s">
        <v>158</v>
      </c>
      <c r="E219" s="210" t="s">
        <v>19</v>
      </c>
      <c r="F219" s="211" t="s">
        <v>697</v>
      </c>
      <c r="G219" s="209"/>
      <c r="H219" s="212">
        <v>3.2730000000000001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158</v>
      </c>
      <c r="AU219" s="218" t="s">
        <v>80</v>
      </c>
      <c r="AV219" s="14" t="s">
        <v>80</v>
      </c>
      <c r="AW219" s="14" t="s">
        <v>33</v>
      </c>
      <c r="AX219" s="14" t="s">
        <v>71</v>
      </c>
      <c r="AY219" s="218" t="s">
        <v>146</v>
      </c>
    </row>
    <row r="220" spans="1:65" s="15" customFormat="1" ht="11.25">
      <c r="B220" s="219"/>
      <c r="C220" s="220"/>
      <c r="D220" s="193" t="s">
        <v>158</v>
      </c>
      <c r="E220" s="221" t="s">
        <v>19</v>
      </c>
      <c r="F220" s="222" t="s">
        <v>161</v>
      </c>
      <c r="G220" s="220"/>
      <c r="H220" s="223">
        <v>24.8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158</v>
      </c>
      <c r="AU220" s="229" t="s">
        <v>80</v>
      </c>
      <c r="AV220" s="15" t="s">
        <v>154</v>
      </c>
      <c r="AW220" s="15" t="s">
        <v>33</v>
      </c>
      <c r="AX220" s="15" t="s">
        <v>78</v>
      </c>
      <c r="AY220" s="229" t="s">
        <v>146</v>
      </c>
    </row>
    <row r="221" spans="1:65" s="2" customFormat="1" ht="24.2" customHeight="1">
      <c r="A221" s="36"/>
      <c r="B221" s="37"/>
      <c r="C221" s="180" t="s">
        <v>243</v>
      </c>
      <c r="D221" s="180" t="s">
        <v>149</v>
      </c>
      <c r="E221" s="181" t="s">
        <v>698</v>
      </c>
      <c r="F221" s="182" t="s">
        <v>699</v>
      </c>
      <c r="G221" s="183" t="s">
        <v>152</v>
      </c>
      <c r="H221" s="184">
        <v>14.87</v>
      </c>
      <c r="I221" s="185"/>
      <c r="J221" s="186">
        <f>ROUND(I221*H221,2)</f>
        <v>0</v>
      </c>
      <c r="K221" s="182" t="s">
        <v>592</v>
      </c>
      <c r="L221" s="41"/>
      <c r="M221" s="187" t="s">
        <v>19</v>
      </c>
      <c r="N221" s="188" t="s">
        <v>42</v>
      </c>
      <c r="O221" s="66"/>
      <c r="P221" s="189">
        <f>O221*H221</f>
        <v>0</v>
      </c>
      <c r="Q221" s="189">
        <v>8.0000000000000007E-5</v>
      </c>
      <c r="R221" s="189">
        <f>Q221*H221</f>
        <v>1.1896000000000001E-3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154</v>
      </c>
      <c r="AT221" s="191" t="s">
        <v>149</v>
      </c>
      <c r="AU221" s="191" t="s">
        <v>80</v>
      </c>
      <c r="AY221" s="19" t="s">
        <v>146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78</v>
      </c>
      <c r="BK221" s="192">
        <f>ROUND(I221*H221,2)</f>
        <v>0</v>
      </c>
      <c r="BL221" s="19" t="s">
        <v>154</v>
      </c>
      <c r="BM221" s="191" t="s">
        <v>700</v>
      </c>
    </row>
    <row r="222" spans="1:65" s="2" customFormat="1" ht="19.5">
      <c r="A222" s="36"/>
      <c r="B222" s="37"/>
      <c r="C222" s="38"/>
      <c r="D222" s="193" t="s">
        <v>156</v>
      </c>
      <c r="E222" s="38"/>
      <c r="F222" s="194" t="s">
        <v>701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156</v>
      </c>
      <c r="AU222" s="19" t="s">
        <v>80</v>
      </c>
    </row>
    <row r="223" spans="1:65" s="2" customFormat="1" ht="11.25">
      <c r="A223" s="36"/>
      <c r="B223" s="37"/>
      <c r="C223" s="38"/>
      <c r="D223" s="245" t="s">
        <v>595</v>
      </c>
      <c r="E223" s="38"/>
      <c r="F223" s="246" t="s">
        <v>702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595</v>
      </c>
      <c r="AU223" s="19" t="s">
        <v>80</v>
      </c>
    </row>
    <row r="224" spans="1:65" s="13" customFormat="1" ht="22.5">
      <c r="B224" s="198"/>
      <c r="C224" s="199"/>
      <c r="D224" s="193" t="s">
        <v>158</v>
      </c>
      <c r="E224" s="200" t="s">
        <v>19</v>
      </c>
      <c r="F224" s="201" t="s">
        <v>703</v>
      </c>
      <c r="G224" s="199"/>
      <c r="H224" s="200" t="s">
        <v>19</v>
      </c>
      <c r="I224" s="202"/>
      <c r="J224" s="199"/>
      <c r="K224" s="199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158</v>
      </c>
      <c r="AU224" s="207" t="s">
        <v>80</v>
      </c>
      <c r="AV224" s="13" t="s">
        <v>78</v>
      </c>
      <c r="AW224" s="13" t="s">
        <v>33</v>
      </c>
      <c r="AX224" s="13" t="s">
        <v>71</v>
      </c>
      <c r="AY224" s="207" t="s">
        <v>146</v>
      </c>
    </row>
    <row r="225" spans="1:65" s="14" customFormat="1" ht="11.25">
      <c r="B225" s="208"/>
      <c r="C225" s="209"/>
      <c r="D225" s="193" t="s">
        <v>158</v>
      </c>
      <c r="E225" s="210" t="s">
        <v>19</v>
      </c>
      <c r="F225" s="211" t="s">
        <v>704</v>
      </c>
      <c r="G225" s="209"/>
      <c r="H225" s="212">
        <v>13.44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158</v>
      </c>
      <c r="AU225" s="218" t="s">
        <v>80</v>
      </c>
      <c r="AV225" s="14" t="s">
        <v>80</v>
      </c>
      <c r="AW225" s="14" t="s">
        <v>33</v>
      </c>
      <c r="AX225" s="14" t="s">
        <v>71</v>
      </c>
      <c r="AY225" s="218" t="s">
        <v>146</v>
      </c>
    </row>
    <row r="226" spans="1:65" s="14" customFormat="1" ht="11.25">
      <c r="B226" s="208"/>
      <c r="C226" s="209"/>
      <c r="D226" s="193" t="s">
        <v>158</v>
      </c>
      <c r="E226" s="210" t="s">
        <v>19</v>
      </c>
      <c r="F226" s="211" t="s">
        <v>705</v>
      </c>
      <c r="G226" s="209"/>
      <c r="H226" s="212">
        <v>1.43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158</v>
      </c>
      <c r="AU226" s="218" t="s">
        <v>80</v>
      </c>
      <c r="AV226" s="14" t="s">
        <v>80</v>
      </c>
      <c r="AW226" s="14" t="s">
        <v>33</v>
      </c>
      <c r="AX226" s="14" t="s">
        <v>71</v>
      </c>
      <c r="AY226" s="218" t="s">
        <v>146</v>
      </c>
    </row>
    <row r="227" spans="1:65" s="15" customFormat="1" ht="11.25">
      <c r="B227" s="219"/>
      <c r="C227" s="220"/>
      <c r="D227" s="193" t="s">
        <v>158</v>
      </c>
      <c r="E227" s="221" t="s">
        <v>19</v>
      </c>
      <c r="F227" s="222" t="s">
        <v>161</v>
      </c>
      <c r="G227" s="220"/>
      <c r="H227" s="223">
        <v>14.87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158</v>
      </c>
      <c r="AU227" s="229" t="s">
        <v>80</v>
      </c>
      <c r="AV227" s="15" t="s">
        <v>154</v>
      </c>
      <c r="AW227" s="15" t="s">
        <v>33</v>
      </c>
      <c r="AX227" s="15" t="s">
        <v>78</v>
      </c>
      <c r="AY227" s="229" t="s">
        <v>146</v>
      </c>
    </row>
    <row r="228" spans="1:65" s="2" customFormat="1" ht="16.5" customHeight="1">
      <c r="A228" s="36"/>
      <c r="B228" s="37"/>
      <c r="C228" s="230" t="s">
        <v>8</v>
      </c>
      <c r="D228" s="230" t="s">
        <v>170</v>
      </c>
      <c r="E228" s="231" t="s">
        <v>706</v>
      </c>
      <c r="F228" s="232" t="s">
        <v>707</v>
      </c>
      <c r="G228" s="233" t="s">
        <v>708</v>
      </c>
      <c r="H228" s="234">
        <v>0.14899999999999999</v>
      </c>
      <c r="I228" s="235"/>
      <c r="J228" s="236">
        <f>ROUND(I228*H228,2)</f>
        <v>0</v>
      </c>
      <c r="K228" s="232" t="s">
        <v>592</v>
      </c>
      <c r="L228" s="237"/>
      <c r="M228" s="238" t="s">
        <v>19</v>
      </c>
      <c r="N228" s="239" t="s">
        <v>42</v>
      </c>
      <c r="O228" s="66"/>
      <c r="P228" s="189">
        <f>O228*H228</f>
        <v>0</v>
      </c>
      <c r="Q228" s="189">
        <v>1E-3</v>
      </c>
      <c r="R228" s="189">
        <f>Q228*H228</f>
        <v>1.4899999999999999E-4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174</v>
      </c>
      <c r="AT228" s="191" t="s">
        <v>170</v>
      </c>
      <c r="AU228" s="191" t="s">
        <v>80</v>
      </c>
      <c r="AY228" s="19" t="s">
        <v>146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78</v>
      </c>
      <c r="BK228" s="192">
        <f>ROUND(I228*H228,2)</f>
        <v>0</v>
      </c>
      <c r="BL228" s="19" t="s">
        <v>154</v>
      </c>
      <c r="BM228" s="191" t="s">
        <v>709</v>
      </c>
    </row>
    <row r="229" spans="1:65" s="2" customFormat="1" ht="11.25">
      <c r="A229" s="36"/>
      <c r="B229" s="37"/>
      <c r="C229" s="38"/>
      <c r="D229" s="193" t="s">
        <v>156</v>
      </c>
      <c r="E229" s="38"/>
      <c r="F229" s="194" t="s">
        <v>707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156</v>
      </c>
      <c r="AU229" s="19" t="s">
        <v>80</v>
      </c>
    </row>
    <row r="230" spans="1:65" s="14" customFormat="1" ht="11.25">
      <c r="B230" s="208"/>
      <c r="C230" s="209"/>
      <c r="D230" s="193" t="s">
        <v>158</v>
      </c>
      <c r="E230" s="210" t="s">
        <v>19</v>
      </c>
      <c r="F230" s="211" t="s">
        <v>710</v>
      </c>
      <c r="G230" s="209"/>
      <c r="H230" s="212">
        <v>0.14899999999999999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158</v>
      </c>
      <c r="AU230" s="218" t="s">
        <v>80</v>
      </c>
      <c r="AV230" s="14" t="s">
        <v>80</v>
      </c>
      <c r="AW230" s="14" t="s">
        <v>33</v>
      </c>
      <c r="AX230" s="14" t="s">
        <v>71</v>
      </c>
      <c r="AY230" s="218" t="s">
        <v>146</v>
      </c>
    </row>
    <row r="231" spans="1:65" s="15" customFormat="1" ht="11.25">
      <c r="B231" s="219"/>
      <c r="C231" s="220"/>
      <c r="D231" s="193" t="s">
        <v>158</v>
      </c>
      <c r="E231" s="221" t="s">
        <v>19</v>
      </c>
      <c r="F231" s="222" t="s">
        <v>161</v>
      </c>
      <c r="G231" s="220"/>
      <c r="H231" s="223">
        <v>0.14899999999999999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158</v>
      </c>
      <c r="AU231" s="229" t="s">
        <v>80</v>
      </c>
      <c r="AV231" s="15" t="s">
        <v>154</v>
      </c>
      <c r="AW231" s="15" t="s">
        <v>33</v>
      </c>
      <c r="AX231" s="15" t="s">
        <v>78</v>
      </c>
      <c r="AY231" s="229" t="s">
        <v>146</v>
      </c>
    </row>
    <row r="232" spans="1:65" s="2" customFormat="1" ht="24.2" customHeight="1">
      <c r="A232" s="36"/>
      <c r="B232" s="37"/>
      <c r="C232" s="180" t="s">
        <v>256</v>
      </c>
      <c r="D232" s="180" t="s">
        <v>149</v>
      </c>
      <c r="E232" s="181" t="s">
        <v>711</v>
      </c>
      <c r="F232" s="182" t="s">
        <v>712</v>
      </c>
      <c r="G232" s="183" t="s">
        <v>152</v>
      </c>
      <c r="H232" s="184">
        <v>14.87</v>
      </c>
      <c r="I232" s="185"/>
      <c r="J232" s="186">
        <f>ROUND(I232*H232,2)</f>
        <v>0</v>
      </c>
      <c r="K232" s="182" t="s">
        <v>592</v>
      </c>
      <c r="L232" s="41"/>
      <c r="M232" s="187" t="s">
        <v>19</v>
      </c>
      <c r="N232" s="188" t="s">
        <v>42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154</v>
      </c>
      <c r="AT232" s="191" t="s">
        <v>149</v>
      </c>
      <c r="AU232" s="191" t="s">
        <v>80</v>
      </c>
      <c r="AY232" s="19" t="s">
        <v>146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78</v>
      </c>
      <c r="BK232" s="192">
        <f>ROUND(I232*H232,2)</f>
        <v>0</v>
      </c>
      <c r="BL232" s="19" t="s">
        <v>154</v>
      </c>
      <c r="BM232" s="191" t="s">
        <v>713</v>
      </c>
    </row>
    <row r="233" spans="1:65" s="2" customFormat="1" ht="19.5">
      <c r="A233" s="36"/>
      <c r="B233" s="37"/>
      <c r="C233" s="38"/>
      <c r="D233" s="193" t="s">
        <v>156</v>
      </c>
      <c r="E233" s="38"/>
      <c r="F233" s="194" t="s">
        <v>714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156</v>
      </c>
      <c r="AU233" s="19" t="s">
        <v>80</v>
      </c>
    </row>
    <row r="234" spans="1:65" s="2" customFormat="1" ht="11.25">
      <c r="A234" s="36"/>
      <c r="B234" s="37"/>
      <c r="C234" s="38"/>
      <c r="D234" s="245" t="s">
        <v>595</v>
      </c>
      <c r="E234" s="38"/>
      <c r="F234" s="246" t="s">
        <v>715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595</v>
      </c>
      <c r="AU234" s="19" t="s">
        <v>80</v>
      </c>
    </row>
    <row r="235" spans="1:65" s="13" customFormat="1" ht="11.25">
      <c r="B235" s="198"/>
      <c r="C235" s="199"/>
      <c r="D235" s="193" t="s">
        <v>158</v>
      </c>
      <c r="E235" s="200" t="s">
        <v>19</v>
      </c>
      <c r="F235" s="201" t="s">
        <v>716</v>
      </c>
      <c r="G235" s="199"/>
      <c r="H235" s="200" t="s">
        <v>19</v>
      </c>
      <c r="I235" s="202"/>
      <c r="J235" s="199"/>
      <c r="K235" s="199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158</v>
      </c>
      <c r="AU235" s="207" t="s">
        <v>80</v>
      </c>
      <c r="AV235" s="13" t="s">
        <v>78</v>
      </c>
      <c r="AW235" s="13" t="s">
        <v>33</v>
      </c>
      <c r="AX235" s="13" t="s">
        <v>71</v>
      </c>
      <c r="AY235" s="207" t="s">
        <v>146</v>
      </c>
    </row>
    <row r="236" spans="1:65" s="14" customFormat="1" ht="11.25">
      <c r="B236" s="208"/>
      <c r="C236" s="209"/>
      <c r="D236" s="193" t="s">
        <v>158</v>
      </c>
      <c r="E236" s="210" t="s">
        <v>19</v>
      </c>
      <c r="F236" s="211" t="s">
        <v>717</v>
      </c>
      <c r="G236" s="209"/>
      <c r="H236" s="212">
        <v>14.87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158</v>
      </c>
      <c r="AU236" s="218" t="s">
        <v>80</v>
      </c>
      <c r="AV236" s="14" t="s">
        <v>80</v>
      </c>
      <c r="AW236" s="14" t="s">
        <v>33</v>
      </c>
      <c r="AX236" s="14" t="s">
        <v>71</v>
      </c>
      <c r="AY236" s="218" t="s">
        <v>146</v>
      </c>
    </row>
    <row r="237" spans="1:65" s="15" customFormat="1" ht="11.25">
      <c r="B237" s="219"/>
      <c r="C237" s="220"/>
      <c r="D237" s="193" t="s">
        <v>158</v>
      </c>
      <c r="E237" s="221" t="s">
        <v>19</v>
      </c>
      <c r="F237" s="222" t="s">
        <v>161</v>
      </c>
      <c r="G237" s="220"/>
      <c r="H237" s="223">
        <v>14.87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158</v>
      </c>
      <c r="AU237" s="229" t="s">
        <v>80</v>
      </c>
      <c r="AV237" s="15" t="s">
        <v>154</v>
      </c>
      <c r="AW237" s="15" t="s">
        <v>33</v>
      </c>
      <c r="AX237" s="15" t="s">
        <v>78</v>
      </c>
      <c r="AY237" s="229" t="s">
        <v>146</v>
      </c>
    </row>
    <row r="238" spans="1:65" s="12" customFormat="1" ht="22.9" customHeight="1">
      <c r="B238" s="164"/>
      <c r="C238" s="165"/>
      <c r="D238" s="166" t="s">
        <v>70</v>
      </c>
      <c r="E238" s="178" t="s">
        <v>80</v>
      </c>
      <c r="F238" s="178" t="s">
        <v>718</v>
      </c>
      <c r="G238" s="165"/>
      <c r="H238" s="165"/>
      <c r="I238" s="168"/>
      <c r="J238" s="179">
        <f>BK238</f>
        <v>0</v>
      </c>
      <c r="K238" s="165"/>
      <c r="L238" s="170"/>
      <c r="M238" s="171"/>
      <c r="N238" s="172"/>
      <c r="O238" s="172"/>
      <c r="P238" s="173">
        <f>SUM(P239:P284)</f>
        <v>0</v>
      </c>
      <c r="Q238" s="172"/>
      <c r="R238" s="173">
        <f>SUM(R239:R284)</f>
        <v>24.980053019999996</v>
      </c>
      <c r="S238" s="172"/>
      <c r="T238" s="174">
        <f>SUM(T239:T284)</f>
        <v>0</v>
      </c>
      <c r="AR238" s="175" t="s">
        <v>78</v>
      </c>
      <c r="AT238" s="176" t="s">
        <v>70</v>
      </c>
      <c r="AU238" s="176" t="s">
        <v>78</v>
      </c>
      <c r="AY238" s="175" t="s">
        <v>146</v>
      </c>
      <c r="BK238" s="177">
        <f>SUM(BK239:BK284)</f>
        <v>0</v>
      </c>
    </row>
    <row r="239" spans="1:65" s="2" customFormat="1" ht="33" customHeight="1">
      <c r="A239" s="36"/>
      <c r="B239" s="37"/>
      <c r="C239" s="180" t="s">
        <v>266</v>
      </c>
      <c r="D239" s="180" t="s">
        <v>149</v>
      </c>
      <c r="E239" s="181" t="s">
        <v>719</v>
      </c>
      <c r="F239" s="182" t="s">
        <v>720</v>
      </c>
      <c r="G239" s="183" t="s">
        <v>251</v>
      </c>
      <c r="H239" s="184">
        <v>14.5</v>
      </c>
      <c r="I239" s="185"/>
      <c r="J239" s="186">
        <f>ROUND(I239*H239,2)</f>
        <v>0</v>
      </c>
      <c r="K239" s="182" t="s">
        <v>592</v>
      </c>
      <c r="L239" s="41"/>
      <c r="M239" s="187" t="s">
        <v>19</v>
      </c>
      <c r="N239" s="188" t="s">
        <v>42</v>
      </c>
      <c r="O239" s="66"/>
      <c r="P239" s="189">
        <f>O239*H239</f>
        <v>0</v>
      </c>
      <c r="Q239" s="189">
        <v>1.52477</v>
      </c>
      <c r="R239" s="189">
        <f>Q239*H239</f>
        <v>22.109165000000001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154</v>
      </c>
      <c r="AT239" s="191" t="s">
        <v>149</v>
      </c>
      <c r="AU239" s="191" t="s">
        <v>80</v>
      </c>
      <c r="AY239" s="19" t="s">
        <v>146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78</v>
      </c>
      <c r="BK239" s="192">
        <f>ROUND(I239*H239,2)</f>
        <v>0</v>
      </c>
      <c r="BL239" s="19" t="s">
        <v>154</v>
      </c>
      <c r="BM239" s="191" t="s">
        <v>721</v>
      </c>
    </row>
    <row r="240" spans="1:65" s="2" customFormat="1" ht="11.25">
      <c r="A240" s="36"/>
      <c r="B240" s="37"/>
      <c r="C240" s="38"/>
      <c r="D240" s="193" t="s">
        <v>156</v>
      </c>
      <c r="E240" s="38"/>
      <c r="F240" s="194" t="s">
        <v>722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156</v>
      </c>
      <c r="AU240" s="19" t="s">
        <v>80</v>
      </c>
    </row>
    <row r="241" spans="1:65" s="2" customFormat="1" ht="11.25">
      <c r="A241" s="36"/>
      <c r="B241" s="37"/>
      <c r="C241" s="38"/>
      <c r="D241" s="245" t="s">
        <v>595</v>
      </c>
      <c r="E241" s="38"/>
      <c r="F241" s="246" t="s">
        <v>723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595</v>
      </c>
      <c r="AU241" s="19" t="s">
        <v>80</v>
      </c>
    </row>
    <row r="242" spans="1:65" s="13" customFormat="1" ht="11.25">
      <c r="B242" s="198"/>
      <c r="C242" s="199"/>
      <c r="D242" s="193" t="s">
        <v>158</v>
      </c>
      <c r="E242" s="200" t="s">
        <v>19</v>
      </c>
      <c r="F242" s="201" t="s">
        <v>617</v>
      </c>
      <c r="G242" s="199"/>
      <c r="H242" s="200" t="s">
        <v>19</v>
      </c>
      <c r="I242" s="202"/>
      <c r="J242" s="199"/>
      <c r="K242" s="199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158</v>
      </c>
      <c r="AU242" s="207" t="s">
        <v>80</v>
      </c>
      <c r="AV242" s="13" t="s">
        <v>78</v>
      </c>
      <c r="AW242" s="13" t="s">
        <v>33</v>
      </c>
      <c r="AX242" s="13" t="s">
        <v>71</v>
      </c>
      <c r="AY242" s="207" t="s">
        <v>146</v>
      </c>
    </row>
    <row r="243" spans="1:65" s="14" customFormat="1" ht="11.25">
      <c r="B243" s="208"/>
      <c r="C243" s="209"/>
      <c r="D243" s="193" t="s">
        <v>158</v>
      </c>
      <c r="E243" s="210" t="s">
        <v>19</v>
      </c>
      <c r="F243" s="211" t="s">
        <v>724</v>
      </c>
      <c r="G243" s="209"/>
      <c r="H243" s="212">
        <v>7.5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158</v>
      </c>
      <c r="AU243" s="218" t="s">
        <v>80</v>
      </c>
      <c r="AV243" s="14" t="s">
        <v>80</v>
      </c>
      <c r="AW243" s="14" t="s">
        <v>33</v>
      </c>
      <c r="AX243" s="14" t="s">
        <v>71</v>
      </c>
      <c r="AY243" s="218" t="s">
        <v>146</v>
      </c>
    </row>
    <row r="244" spans="1:65" s="14" customFormat="1" ht="11.25">
      <c r="B244" s="208"/>
      <c r="C244" s="209"/>
      <c r="D244" s="193" t="s">
        <v>158</v>
      </c>
      <c r="E244" s="210" t="s">
        <v>19</v>
      </c>
      <c r="F244" s="211" t="s">
        <v>725</v>
      </c>
      <c r="G244" s="209"/>
      <c r="H244" s="212">
        <v>7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158</v>
      </c>
      <c r="AU244" s="218" t="s">
        <v>80</v>
      </c>
      <c r="AV244" s="14" t="s">
        <v>80</v>
      </c>
      <c r="AW244" s="14" t="s">
        <v>33</v>
      </c>
      <c r="AX244" s="14" t="s">
        <v>71</v>
      </c>
      <c r="AY244" s="218" t="s">
        <v>146</v>
      </c>
    </row>
    <row r="245" spans="1:65" s="15" customFormat="1" ht="11.25">
      <c r="B245" s="219"/>
      <c r="C245" s="220"/>
      <c r="D245" s="193" t="s">
        <v>158</v>
      </c>
      <c r="E245" s="221" t="s">
        <v>19</v>
      </c>
      <c r="F245" s="222" t="s">
        <v>161</v>
      </c>
      <c r="G245" s="220"/>
      <c r="H245" s="223">
        <v>14.5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158</v>
      </c>
      <c r="AU245" s="229" t="s">
        <v>80</v>
      </c>
      <c r="AV245" s="15" t="s">
        <v>154</v>
      </c>
      <c r="AW245" s="15" t="s">
        <v>33</v>
      </c>
      <c r="AX245" s="15" t="s">
        <v>78</v>
      </c>
      <c r="AY245" s="229" t="s">
        <v>146</v>
      </c>
    </row>
    <row r="246" spans="1:65" s="2" customFormat="1" ht="24.2" customHeight="1">
      <c r="A246" s="36"/>
      <c r="B246" s="37"/>
      <c r="C246" s="180" t="s">
        <v>273</v>
      </c>
      <c r="D246" s="180" t="s">
        <v>149</v>
      </c>
      <c r="E246" s="181" t="s">
        <v>726</v>
      </c>
      <c r="F246" s="182" t="s">
        <v>727</v>
      </c>
      <c r="G246" s="183" t="s">
        <v>164</v>
      </c>
      <c r="H246" s="184">
        <v>1.25</v>
      </c>
      <c r="I246" s="185"/>
      <c r="J246" s="186">
        <f>ROUND(I246*H246,2)</f>
        <v>0</v>
      </c>
      <c r="K246" s="182" t="s">
        <v>592</v>
      </c>
      <c r="L246" s="41"/>
      <c r="M246" s="187" t="s">
        <v>19</v>
      </c>
      <c r="N246" s="188" t="s">
        <v>42</v>
      </c>
      <c r="O246" s="66"/>
      <c r="P246" s="189">
        <f>O246*H246</f>
        <v>0</v>
      </c>
      <c r="Q246" s="189">
        <v>2.16</v>
      </c>
      <c r="R246" s="189">
        <f>Q246*H246</f>
        <v>2.7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154</v>
      </c>
      <c r="AT246" s="191" t="s">
        <v>149</v>
      </c>
      <c r="AU246" s="191" t="s">
        <v>80</v>
      </c>
      <c r="AY246" s="19" t="s">
        <v>146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78</v>
      </c>
      <c r="BK246" s="192">
        <f>ROUND(I246*H246,2)</f>
        <v>0</v>
      </c>
      <c r="BL246" s="19" t="s">
        <v>154</v>
      </c>
      <c r="BM246" s="191" t="s">
        <v>728</v>
      </c>
    </row>
    <row r="247" spans="1:65" s="2" customFormat="1" ht="19.5">
      <c r="A247" s="36"/>
      <c r="B247" s="37"/>
      <c r="C247" s="38"/>
      <c r="D247" s="193" t="s">
        <v>156</v>
      </c>
      <c r="E247" s="38"/>
      <c r="F247" s="194" t="s">
        <v>729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156</v>
      </c>
      <c r="AU247" s="19" t="s">
        <v>80</v>
      </c>
    </row>
    <row r="248" spans="1:65" s="2" customFormat="1" ht="11.25">
      <c r="A248" s="36"/>
      <c r="B248" s="37"/>
      <c r="C248" s="38"/>
      <c r="D248" s="245" t="s">
        <v>595</v>
      </c>
      <c r="E248" s="38"/>
      <c r="F248" s="246" t="s">
        <v>730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595</v>
      </c>
      <c r="AU248" s="19" t="s">
        <v>80</v>
      </c>
    </row>
    <row r="249" spans="1:65" s="14" customFormat="1" ht="11.25">
      <c r="B249" s="208"/>
      <c r="C249" s="209"/>
      <c r="D249" s="193" t="s">
        <v>158</v>
      </c>
      <c r="E249" s="210" t="s">
        <v>19</v>
      </c>
      <c r="F249" s="211" t="s">
        <v>731</v>
      </c>
      <c r="G249" s="209"/>
      <c r="H249" s="212">
        <v>1.25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158</v>
      </c>
      <c r="AU249" s="218" t="s">
        <v>80</v>
      </c>
      <c r="AV249" s="14" t="s">
        <v>80</v>
      </c>
      <c r="AW249" s="14" t="s">
        <v>33</v>
      </c>
      <c r="AX249" s="14" t="s">
        <v>71</v>
      </c>
      <c r="AY249" s="218" t="s">
        <v>146</v>
      </c>
    </row>
    <row r="250" spans="1:65" s="15" customFormat="1" ht="11.25">
      <c r="B250" s="219"/>
      <c r="C250" s="220"/>
      <c r="D250" s="193" t="s">
        <v>158</v>
      </c>
      <c r="E250" s="221" t="s">
        <v>19</v>
      </c>
      <c r="F250" s="222" t="s">
        <v>161</v>
      </c>
      <c r="G250" s="220"/>
      <c r="H250" s="223">
        <v>1.25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158</v>
      </c>
      <c r="AU250" s="229" t="s">
        <v>80</v>
      </c>
      <c r="AV250" s="15" t="s">
        <v>154</v>
      </c>
      <c r="AW250" s="15" t="s">
        <v>33</v>
      </c>
      <c r="AX250" s="15" t="s">
        <v>78</v>
      </c>
      <c r="AY250" s="229" t="s">
        <v>146</v>
      </c>
    </row>
    <row r="251" spans="1:65" s="2" customFormat="1" ht="24.2" customHeight="1">
      <c r="A251" s="36"/>
      <c r="B251" s="37"/>
      <c r="C251" s="180" t="s">
        <v>288</v>
      </c>
      <c r="D251" s="180" t="s">
        <v>149</v>
      </c>
      <c r="E251" s="181" t="s">
        <v>732</v>
      </c>
      <c r="F251" s="182" t="s">
        <v>733</v>
      </c>
      <c r="G251" s="183" t="s">
        <v>164</v>
      </c>
      <c r="H251" s="184">
        <v>2.6320000000000001</v>
      </c>
      <c r="I251" s="185"/>
      <c r="J251" s="186">
        <f>ROUND(I251*H251,2)</f>
        <v>0</v>
      </c>
      <c r="K251" s="182" t="s">
        <v>592</v>
      </c>
      <c r="L251" s="41"/>
      <c r="M251" s="187" t="s">
        <v>19</v>
      </c>
      <c r="N251" s="188" t="s">
        <v>42</v>
      </c>
      <c r="O251" s="6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154</v>
      </c>
      <c r="AT251" s="191" t="s">
        <v>149</v>
      </c>
      <c r="AU251" s="191" t="s">
        <v>80</v>
      </c>
      <c r="AY251" s="19" t="s">
        <v>146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78</v>
      </c>
      <c r="BK251" s="192">
        <f>ROUND(I251*H251,2)</f>
        <v>0</v>
      </c>
      <c r="BL251" s="19" t="s">
        <v>154</v>
      </c>
      <c r="BM251" s="191" t="s">
        <v>734</v>
      </c>
    </row>
    <row r="252" spans="1:65" s="2" customFormat="1" ht="19.5">
      <c r="A252" s="36"/>
      <c r="B252" s="37"/>
      <c r="C252" s="38"/>
      <c r="D252" s="193" t="s">
        <v>156</v>
      </c>
      <c r="E252" s="38"/>
      <c r="F252" s="194" t="s">
        <v>735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156</v>
      </c>
      <c r="AU252" s="19" t="s">
        <v>80</v>
      </c>
    </row>
    <row r="253" spans="1:65" s="2" customFormat="1" ht="11.25">
      <c r="A253" s="36"/>
      <c r="B253" s="37"/>
      <c r="C253" s="38"/>
      <c r="D253" s="245" t="s">
        <v>595</v>
      </c>
      <c r="E253" s="38"/>
      <c r="F253" s="246" t="s">
        <v>736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595</v>
      </c>
      <c r="AU253" s="19" t="s">
        <v>80</v>
      </c>
    </row>
    <row r="254" spans="1:65" s="14" customFormat="1" ht="22.5">
      <c r="B254" s="208"/>
      <c r="C254" s="209"/>
      <c r="D254" s="193" t="s">
        <v>158</v>
      </c>
      <c r="E254" s="210" t="s">
        <v>19</v>
      </c>
      <c r="F254" s="211" t="s">
        <v>737</v>
      </c>
      <c r="G254" s="209"/>
      <c r="H254" s="212">
        <v>0.45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158</v>
      </c>
      <c r="AU254" s="218" t="s">
        <v>80</v>
      </c>
      <c r="AV254" s="14" t="s">
        <v>80</v>
      </c>
      <c r="AW254" s="14" t="s">
        <v>33</v>
      </c>
      <c r="AX254" s="14" t="s">
        <v>71</v>
      </c>
      <c r="AY254" s="218" t="s">
        <v>146</v>
      </c>
    </row>
    <row r="255" spans="1:65" s="14" customFormat="1" ht="22.5">
      <c r="B255" s="208"/>
      <c r="C255" s="209"/>
      <c r="D255" s="193" t="s">
        <v>158</v>
      </c>
      <c r="E255" s="210" t="s">
        <v>19</v>
      </c>
      <c r="F255" s="211" t="s">
        <v>738</v>
      </c>
      <c r="G255" s="209"/>
      <c r="H255" s="212">
        <v>0.9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158</v>
      </c>
      <c r="AU255" s="218" t="s">
        <v>80</v>
      </c>
      <c r="AV255" s="14" t="s">
        <v>80</v>
      </c>
      <c r="AW255" s="14" t="s">
        <v>33</v>
      </c>
      <c r="AX255" s="14" t="s">
        <v>71</v>
      </c>
      <c r="AY255" s="218" t="s">
        <v>146</v>
      </c>
    </row>
    <row r="256" spans="1:65" s="14" customFormat="1" ht="22.5">
      <c r="B256" s="208"/>
      <c r="C256" s="209"/>
      <c r="D256" s="193" t="s">
        <v>158</v>
      </c>
      <c r="E256" s="210" t="s">
        <v>19</v>
      </c>
      <c r="F256" s="211" t="s">
        <v>739</v>
      </c>
      <c r="G256" s="209"/>
      <c r="H256" s="212">
        <v>0.46300000000000002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158</v>
      </c>
      <c r="AU256" s="218" t="s">
        <v>80</v>
      </c>
      <c r="AV256" s="14" t="s">
        <v>80</v>
      </c>
      <c r="AW256" s="14" t="s">
        <v>33</v>
      </c>
      <c r="AX256" s="14" t="s">
        <v>71</v>
      </c>
      <c r="AY256" s="218" t="s">
        <v>146</v>
      </c>
    </row>
    <row r="257" spans="1:65" s="14" customFormat="1" ht="22.5">
      <c r="B257" s="208"/>
      <c r="C257" s="209"/>
      <c r="D257" s="193" t="s">
        <v>158</v>
      </c>
      <c r="E257" s="210" t="s">
        <v>19</v>
      </c>
      <c r="F257" s="211" t="s">
        <v>740</v>
      </c>
      <c r="G257" s="209"/>
      <c r="H257" s="212">
        <v>0.81899999999999995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158</v>
      </c>
      <c r="AU257" s="218" t="s">
        <v>80</v>
      </c>
      <c r="AV257" s="14" t="s">
        <v>80</v>
      </c>
      <c r="AW257" s="14" t="s">
        <v>33</v>
      </c>
      <c r="AX257" s="14" t="s">
        <v>71</v>
      </c>
      <c r="AY257" s="218" t="s">
        <v>146</v>
      </c>
    </row>
    <row r="258" spans="1:65" s="15" customFormat="1" ht="11.25">
      <c r="B258" s="219"/>
      <c r="C258" s="220"/>
      <c r="D258" s="193" t="s">
        <v>158</v>
      </c>
      <c r="E258" s="221" t="s">
        <v>563</v>
      </c>
      <c r="F258" s="222" t="s">
        <v>161</v>
      </c>
      <c r="G258" s="220"/>
      <c r="H258" s="223">
        <v>2.6320000000000001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158</v>
      </c>
      <c r="AU258" s="229" t="s">
        <v>80</v>
      </c>
      <c r="AV258" s="15" t="s">
        <v>154</v>
      </c>
      <c r="AW258" s="15" t="s">
        <v>33</v>
      </c>
      <c r="AX258" s="15" t="s">
        <v>78</v>
      </c>
      <c r="AY258" s="229" t="s">
        <v>146</v>
      </c>
    </row>
    <row r="259" spans="1:65" s="2" customFormat="1" ht="16.5" customHeight="1">
      <c r="A259" s="36"/>
      <c r="B259" s="37"/>
      <c r="C259" s="180" t="s">
        <v>300</v>
      </c>
      <c r="D259" s="180" t="s">
        <v>149</v>
      </c>
      <c r="E259" s="181" t="s">
        <v>741</v>
      </c>
      <c r="F259" s="182" t="s">
        <v>742</v>
      </c>
      <c r="G259" s="183" t="s">
        <v>152</v>
      </c>
      <c r="H259" s="184">
        <v>21.05</v>
      </c>
      <c r="I259" s="185"/>
      <c r="J259" s="186">
        <f>ROUND(I259*H259,2)</f>
        <v>0</v>
      </c>
      <c r="K259" s="182" t="s">
        <v>592</v>
      </c>
      <c r="L259" s="41"/>
      <c r="M259" s="187" t="s">
        <v>19</v>
      </c>
      <c r="N259" s="188" t="s">
        <v>42</v>
      </c>
      <c r="O259" s="66"/>
      <c r="P259" s="189">
        <f>O259*H259</f>
        <v>0</v>
      </c>
      <c r="Q259" s="189">
        <v>1.4400000000000001E-3</v>
      </c>
      <c r="R259" s="189">
        <f>Q259*H259</f>
        <v>3.0312000000000002E-2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154</v>
      </c>
      <c r="AT259" s="191" t="s">
        <v>149</v>
      </c>
      <c r="AU259" s="191" t="s">
        <v>80</v>
      </c>
      <c r="AY259" s="19" t="s">
        <v>146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78</v>
      </c>
      <c r="BK259" s="192">
        <f>ROUND(I259*H259,2)</f>
        <v>0</v>
      </c>
      <c r="BL259" s="19" t="s">
        <v>154</v>
      </c>
      <c r="BM259" s="191" t="s">
        <v>743</v>
      </c>
    </row>
    <row r="260" spans="1:65" s="2" customFormat="1" ht="11.25">
      <c r="A260" s="36"/>
      <c r="B260" s="37"/>
      <c r="C260" s="38"/>
      <c r="D260" s="193" t="s">
        <v>156</v>
      </c>
      <c r="E260" s="38"/>
      <c r="F260" s="194" t="s">
        <v>744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156</v>
      </c>
      <c r="AU260" s="19" t="s">
        <v>80</v>
      </c>
    </row>
    <row r="261" spans="1:65" s="2" customFormat="1" ht="11.25">
      <c r="A261" s="36"/>
      <c r="B261" s="37"/>
      <c r="C261" s="38"/>
      <c r="D261" s="245" t="s">
        <v>595</v>
      </c>
      <c r="E261" s="38"/>
      <c r="F261" s="246" t="s">
        <v>745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595</v>
      </c>
      <c r="AU261" s="19" t="s">
        <v>80</v>
      </c>
    </row>
    <row r="262" spans="1:65" s="14" customFormat="1" ht="11.25">
      <c r="B262" s="208"/>
      <c r="C262" s="209"/>
      <c r="D262" s="193" t="s">
        <v>158</v>
      </c>
      <c r="E262" s="210" t="s">
        <v>19</v>
      </c>
      <c r="F262" s="211" t="s">
        <v>746</v>
      </c>
      <c r="G262" s="209"/>
      <c r="H262" s="212">
        <v>3.6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158</v>
      </c>
      <c r="AU262" s="218" t="s">
        <v>80</v>
      </c>
      <c r="AV262" s="14" t="s">
        <v>80</v>
      </c>
      <c r="AW262" s="14" t="s">
        <v>33</v>
      </c>
      <c r="AX262" s="14" t="s">
        <v>71</v>
      </c>
      <c r="AY262" s="218" t="s">
        <v>146</v>
      </c>
    </row>
    <row r="263" spans="1:65" s="14" customFormat="1" ht="22.5">
      <c r="B263" s="208"/>
      <c r="C263" s="209"/>
      <c r="D263" s="193" t="s">
        <v>158</v>
      </c>
      <c r="E263" s="210" t="s">
        <v>19</v>
      </c>
      <c r="F263" s="211" t="s">
        <v>747</v>
      </c>
      <c r="G263" s="209"/>
      <c r="H263" s="212">
        <v>7.2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158</v>
      </c>
      <c r="AU263" s="218" t="s">
        <v>80</v>
      </c>
      <c r="AV263" s="14" t="s">
        <v>80</v>
      </c>
      <c r="AW263" s="14" t="s">
        <v>33</v>
      </c>
      <c r="AX263" s="14" t="s">
        <v>71</v>
      </c>
      <c r="AY263" s="218" t="s">
        <v>146</v>
      </c>
    </row>
    <row r="264" spans="1:65" s="14" customFormat="1" ht="11.25">
      <c r="B264" s="208"/>
      <c r="C264" s="209"/>
      <c r="D264" s="193" t="s">
        <v>158</v>
      </c>
      <c r="E264" s="210" t="s">
        <v>19</v>
      </c>
      <c r="F264" s="211" t="s">
        <v>748</v>
      </c>
      <c r="G264" s="209"/>
      <c r="H264" s="212">
        <v>3.7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158</v>
      </c>
      <c r="AU264" s="218" t="s">
        <v>80</v>
      </c>
      <c r="AV264" s="14" t="s">
        <v>80</v>
      </c>
      <c r="AW264" s="14" t="s">
        <v>33</v>
      </c>
      <c r="AX264" s="14" t="s">
        <v>71</v>
      </c>
      <c r="AY264" s="218" t="s">
        <v>146</v>
      </c>
    </row>
    <row r="265" spans="1:65" s="14" customFormat="1" ht="22.5">
      <c r="B265" s="208"/>
      <c r="C265" s="209"/>
      <c r="D265" s="193" t="s">
        <v>158</v>
      </c>
      <c r="E265" s="210" t="s">
        <v>19</v>
      </c>
      <c r="F265" s="211" t="s">
        <v>749</v>
      </c>
      <c r="G265" s="209"/>
      <c r="H265" s="212">
        <v>6.55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158</v>
      </c>
      <c r="AU265" s="218" t="s">
        <v>80</v>
      </c>
      <c r="AV265" s="14" t="s">
        <v>80</v>
      </c>
      <c r="AW265" s="14" t="s">
        <v>33</v>
      </c>
      <c r="AX265" s="14" t="s">
        <v>71</v>
      </c>
      <c r="AY265" s="218" t="s">
        <v>146</v>
      </c>
    </row>
    <row r="266" spans="1:65" s="15" customFormat="1" ht="11.25">
      <c r="B266" s="219"/>
      <c r="C266" s="220"/>
      <c r="D266" s="193" t="s">
        <v>158</v>
      </c>
      <c r="E266" s="221" t="s">
        <v>19</v>
      </c>
      <c r="F266" s="222" t="s">
        <v>161</v>
      </c>
      <c r="G266" s="220"/>
      <c r="H266" s="223">
        <v>21.05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158</v>
      </c>
      <c r="AU266" s="229" t="s">
        <v>80</v>
      </c>
      <c r="AV266" s="15" t="s">
        <v>154</v>
      </c>
      <c r="AW266" s="15" t="s">
        <v>33</v>
      </c>
      <c r="AX266" s="15" t="s">
        <v>78</v>
      </c>
      <c r="AY266" s="229" t="s">
        <v>146</v>
      </c>
    </row>
    <row r="267" spans="1:65" s="2" customFormat="1" ht="16.5" customHeight="1">
      <c r="A267" s="36"/>
      <c r="B267" s="37"/>
      <c r="C267" s="180" t="s">
        <v>7</v>
      </c>
      <c r="D267" s="180" t="s">
        <v>149</v>
      </c>
      <c r="E267" s="181" t="s">
        <v>750</v>
      </c>
      <c r="F267" s="182" t="s">
        <v>751</v>
      </c>
      <c r="G267" s="183" t="s">
        <v>152</v>
      </c>
      <c r="H267" s="184">
        <v>21.05</v>
      </c>
      <c r="I267" s="185"/>
      <c r="J267" s="186">
        <f>ROUND(I267*H267,2)</f>
        <v>0</v>
      </c>
      <c r="K267" s="182" t="s">
        <v>592</v>
      </c>
      <c r="L267" s="41"/>
      <c r="M267" s="187" t="s">
        <v>19</v>
      </c>
      <c r="N267" s="188" t="s">
        <v>42</v>
      </c>
      <c r="O267" s="66"/>
      <c r="P267" s="189">
        <f>O267*H267</f>
        <v>0</v>
      </c>
      <c r="Q267" s="189">
        <v>4.0000000000000003E-5</v>
      </c>
      <c r="R267" s="189">
        <f>Q267*H267</f>
        <v>8.4200000000000008E-4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154</v>
      </c>
      <c r="AT267" s="191" t="s">
        <v>149</v>
      </c>
      <c r="AU267" s="191" t="s">
        <v>80</v>
      </c>
      <c r="AY267" s="19" t="s">
        <v>146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78</v>
      </c>
      <c r="BK267" s="192">
        <f>ROUND(I267*H267,2)</f>
        <v>0</v>
      </c>
      <c r="BL267" s="19" t="s">
        <v>154</v>
      </c>
      <c r="BM267" s="191" t="s">
        <v>752</v>
      </c>
    </row>
    <row r="268" spans="1:65" s="2" customFormat="1" ht="19.5">
      <c r="A268" s="36"/>
      <c r="B268" s="37"/>
      <c r="C268" s="38"/>
      <c r="D268" s="193" t="s">
        <v>156</v>
      </c>
      <c r="E268" s="38"/>
      <c r="F268" s="194" t="s">
        <v>753</v>
      </c>
      <c r="G268" s="38"/>
      <c r="H268" s="38"/>
      <c r="I268" s="195"/>
      <c r="J268" s="38"/>
      <c r="K268" s="38"/>
      <c r="L268" s="41"/>
      <c r="M268" s="196"/>
      <c r="N268" s="197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156</v>
      </c>
      <c r="AU268" s="19" t="s">
        <v>80</v>
      </c>
    </row>
    <row r="269" spans="1:65" s="2" customFormat="1" ht="11.25">
      <c r="A269" s="36"/>
      <c r="B269" s="37"/>
      <c r="C269" s="38"/>
      <c r="D269" s="245" t="s">
        <v>595</v>
      </c>
      <c r="E269" s="38"/>
      <c r="F269" s="246" t="s">
        <v>754</v>
      </c>
      <c r="G269" s="38"/>
      <c r="H269" s="38"/>
      <c r="I269" s="195"/>
      <c r="J269" s="38"/>
      <c r="K269" s="38"/>
      <c r="L269" s="41"/>
      <c r="M269" s="196"/>
      <c r="N269" s="197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595</v>
      </c>
      <c r="AU269" s="19" t="s">
        <v>80</v>
      </c>
    </row>
    <row r="270" spans="1:65" s="14" customFormat="1" ht="11.25">
      <c r="B270" s="208"/>
      <c r="C270" s="209"/>
      <c r="D270" s="193" t="s">
        <v>158</v>
      </c>
      <c r="E270" s="210" t="s">
        <v>19</v>
      </c>
      <c r="F270" s="211" t="s">
        <v>746</v>
      </c>
      <c r="G270" s="209"/>
      <c r="H270" s="212">
        <v>3.6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158</v>
      </c>
      <c r="AU270" s="218" t="s">
        <v>80</v>
      </c>
      <c r="AV270" s="14" t="s">
        <v>80</v>
      </c>
      <c r="AW270" s="14" t="s">
        <v>33</v>
      </c>
      <c r="AX270" s="14" t="s">
        <v>71</v>
      </c>
      <c r="AY270" s="218" t="s">
        <v>146</v>
      </c>
    </row>
    <row r="271" spans="1:65" s="14" customFormat="1" ht="22.5">
      <c r="B271" s="208"/>
      <c r="C271" s="209"/>
      <c r="D271" s="193" t="s">
        <v>158</v>
      </c>
      <c r="E271" s="210" t="s">
        <v>19</v>
      </c>
      <c r="F271" s="211" t="s">
        <v>747</v>
      </c>
      <c r="G271" s="209"/>
      <c r="H271" s="212">
        <v>7.2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158</v>
      </c>
      <c r="AU271" s="218" t="s">
        <v>80</v>
      </c>
      <c r="AV271" s="14" t="s">
        <v>80</v>
      </c>
      <c r="AW271" s="14" t="s">
        <v>33</v>
      </c>
      <c r="AX271" s="14" t="s">
        <v>71</v>
      </c>
      <c r="AY271" s="218" t="s">
        <v>146</v>
      </c>
    </row>
    <row r="272" spans="1:65" s="14" customFormat="1" ht="11.25">
      <c r="B272" s="208"/>
      <c r="C272" s="209"/>
      <c r="D272" s="193" t="s">
        <v>158</v>
      </c>
      <c r="E272" s="210" t="s">
        <v>19</v>
      </c>
      <c r="F272" s="211" t="s">
        <v>748</v>
      </c>
      <c r="G272" s="209"/>
      <c r="H272" s="212">
        <v>3.7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158</v>
      </c>
      <c r="AU272" s="218" t="s">
        <v>80</v>
      </c>
      <c r="AV272" s="14" t="s">
        <v>80</v>
      </c>
      <c r="AW272" s="14" t="s">
        <v>33</v>
      </c>
      <c r="AX272" s="14" t="s">
        <v>71</v>
      </c>
      <c r="AY272" s="218" t="s">
        <v>146</v>
      </c>
    </row>
    <row r="273" spans="1:65" s="14" customFormat="1" ht="22.5">
      <c r="B273" s="208"/>
      <c r="C273" s="209"/>
      <c r="D273" s="193" t="s">
        <v>158</v>
      </c>
      <c r="E273" s="210" t="s">
        <v>19</v>
      </c>
      <c r="F273" s="211" t="s">
        <v>749</v>
      </c>
      <c r="G273" s="209"/>
      <c r="H273" s="212">
        <v>6.55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158</v>
      </c>
      <c r="AU273" s="218" t="s">
        <v>80</v>
      </c>
      <c r="AV273" s="14" t="s">
        <v>80</v>
      </c>
      <c r="AW273" s="14" t="s">
        <v>33</v>
      </c>
      <c r="AX273" s="14" t="s">
        <v>71</v>
      </c>
      <c r="AY273" s="218" t="s">
        <v>146</v>
      </c>
    </row>
    <row r="274" spans="1:65" s="15" customFormat="1" ht="11.25">
      <c r="B274" s="219"/>
      <c r="C274" s="220"/>
      <c r="D274" s="193" t="s">
        <v>158</v>
      </c>
      <c r="E274" s="221" t="s">
        <v>19</v>
      </c>
      <c r="F274" s="222" t="s">
        <v>161</v>
      </c>
      <c r="G274" s="220"/>
      <c r="H274" s="223">
        <v>21.05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158</v>
      </c>
      <c r="AU274" s="229" t="s">
        <v>80</v>
      </c>
      <c r="AV274" s="15" t="s">
        <v>154</v>
      </c>
      <c r="AW274" s="15" t="s">
        <v>33</v>
      </c>
      <c r="AX274" s="15" t="s">
        <v>78</v>
      </c>
      <c r="AY274" s="229" t="s">
        <v>146</v>
      </c>
    </row>
    <row r="275" spans="1:65" s="2" customFormat="1" ht="24.2" customHeight="1">
      <c r="A275" s="36"/>
      <c r="B275" s="37"/>
      <c r="C275" s="180" t="s">
        <v>323</v>
      </c>
      <c r="D275" s="180" t="s">
        <v>149</v>
      </c>
      <c r="E275" s="181" t="s">
        <v>755</v>
      </c>
      <c r="F275" s="182" t="s">
        <v>756</v>
      </c>
      <c r="G275" s="183" t="s">
        <v>164</v>
      </c>
      <c r="H275" s="184">
        <v>1.3819999999999999</v>
      </c>
      <c r="I275" s="185"/>
      <c r="J275" s="186">
        <f>ROUND(I275*H275,2)</f>
        <v>0</v>
      </c>
      <c r="K275" s="182" t="s">
        <v>592</v>
      </c>
      <c r="L275" s="41"/>
      <c r="M275" s="187" t="s">
        <v>19</v>
      </c>
      <c r="N275" s="188" t="s">
        <v>42</v>
      </c>
      <c r="O275" s="66"/>
      <c r="P275" s="189">
        <f>O275*H275</f>
        <v>0</v>
      </c>
      <c r="Q275" s="189">
        <v>0.10111000000000001</v>
      </c>
      <c r="R275" s="189">
        <f>Q275*H275</f>
        <v>0.13973401999999999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154</v>
      </c>
      <c r="AT275" s="191" t="s">
        <v>149</v>
      </c>
      <c r="AU275" s="191" t="s">
        <v>80</v>
      </c>
      <c r="AY275" s="19" t="s">
        <v>146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78</v>
      </c>
      <c r="BK275" s="192">
        <f>ROUND(I275*H275,2)</f>
        <v>0</v>
      </c>
      <c r="BL275" s="19" t="s">
        <v>154</v>
      </c>
      <c r="BM275" s="191" t="s">
        <v>757</v>
      </c>
    </row>
    <row r="276" spans="1:65" s="2" customFormat="1" ht="29.25">
      <c r="A276" s="36"/>
      <c r="B276" s="37"/>
      <c r="C276" s="38"/>
      <c r="D276" s="193" t="s">
        <v>156</v>
      </c>
      <c r="E276" s="38"/>
      <c r="F276" s="194" t="s">
        <v>758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156</v>
      </c>
      <c r="AU276" s="19" t="s">
        <v>80</v>
      </c>
    </row>
    <row r="277" spans="1:65" s="2" customFormat="1" ht="11.25">
      <c r="A277" s="36"/>
      <c r="B277" s="37"/>
      <c r="C277" s="38"/>
      <c r="D277" s="245" t="s">
        <v>595</v>
      </c>
      <c r="E277" s="38"/>
      <c r="F277" s="246" t="s">
        <v>759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595</v>
      </c>
      <c r="AU277" s="19" t="s">
        <v>80</v>
      </c>
    </row>
    <row r="278" spans="1:65" s="14" customFormat="1" ht="11.25">
      <c r="B278" s="208"/>
      <c r="C278" s="209"/>
      <c r="D278" s="193" t="s">
        <v>158</v>
      </c>
      <c r="E278" s="210" t="s">
        <v>19</v>
      </c>
      <c r="F278" s="211" t="s">
        <v>760</v>
      </c>
      <c r="G278" s="209"/>
      <c r="H278" s="212">
        <v>1.3819999999999999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158</v>
      </c>
      <c r="AU278" s="218" t="s">
        <v>80</v>
      </c>
      <c r="AV278" s="14" t="s">
        <v>80</v>
      </c>
      <c r="AW278" s="14" t="s">
        <v>33</v>
      </c>
      <c r="AX278" s="14" t="s">
        <v>71</v>
      </c>
      <c r="AY278" s="218" t="s">
        <v>146</v>
      </c>
    </row>
    <row r="279" spans="1:65" s="15" customFormat="1" ht="11.25">
      <c r="B279" s="219"/>
      <c r="C279" s="220"/>
      <c r="D279" s="193" t="s">
        <v>158</v>
      </c>
      <c r="E279" s="221" t="s">
        <v>19</v>
      </c>
      <c r="F279" s="222" t="s">
        <v>161</v>
      </c>
      <c r="G279" s="220"/>
      <c r="H279" s="223">
        <v>1.3819999999999999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158</v>
      </c>
      <c r="AU279" s="229" t="s">
        <v>80</v>
      </c>
      <c r="AV279" s="15" t="s">
        <v>154</v>
      </c>
      <c r="AW279" s="15" t="s">
        <v>33</v>
      </c>
      <c r="AX279" s="15" t="s">
        <v>78</v>
      </c>
      <c r="AY279" s="229" t="s">
        <v>146</v>
      </c>
    </row>
    <row r="280" spans="1:65" s="2" customFormat="1" ht="24.2" customHeight="1">
      <c r="A280" s="36"/>
      <c r="B280" s="37"/>
      <c r="C280" s="180" t="s">
        <v>331</v>
      </c>
      <c r="D280" s="180" t="s">
        <v>149</v>
      </c>
      <c r="E280" s="181" t="s">
        <v>761</v>
      </c>
      <c r="F280" s="182" t="s">
        <v>762</v>
      </c>
      <c r="G280" s="183" t="s">
        <v>164</v>
      </c>
      <c r="H280" s="184">
        <v>1.3819999999999999</v>
      </c>
      <c r="I280" s="185"/>
      <c r="J280" s="186">
        <f>ROUND(I280*H280,2)</f>
        <v>0</v>
      </c>
      <c r="K280" s="182" t="s">
        <v>592</v>
      </c>
      <c r="L280" s="41"/>
      <c r="M280" s="187" t="s">
        <v>19</v>
      </c>
      <c r="N280" s="188" t="s">
        <v>42</v>
      </c>
      <c r="O280" s="66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154</v>
      </c>
      <c r="AT280" s="191" t="s">
        <v>149</v>
      </c>
      <c r="AU280" s="191" t="s">
        <v>80</v>
      </c>
      <c r="AY280" s="19" t="s">
        <v>146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78</v>
      </c>
      <c r="BK280" s="192">
        <f>ROUND(I280*H280,2)</f>
        <v>0</v>
      </c>
      <c r="BL280" s="19" t="s">
        <v>154</v>
      </c>
      <c r="BM280" s="191" t="s">
        <v>763</v>
      </c>
    </row>
    <row r="281" spans="1:65" s="2" customFormat="1" ht="29.25">
      <c r="A281" s="36"/>
      <c r="B281" s="37"/>
      <c r="C281" s="38"/>
      <c r="D281" s="193" t="s">
        <v>156</v>
      </c>
      <c r="E281" s="38"/>
      <c r="F281" s="194" t="s">
        <v>764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156</v>
      </c>
      <c r="AU281" s="19" t="s">
        <v>80</v>
      </c>
    </row>
    <row r="282" spans="1:65" s="2" customFormat="1" ht="11.25">
      <c r="A282" s="36"/>
      <c r="B282" s="37"/>
      <c r="C282" s="38"/>
      <c r="D282" s="245" t="s">
        <v>595</v>
      </c>
      <c r="E282" s="38"/>
      <c r="F282" s="246" t="s">
        <v>765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595</v>
      </c>
      <c r="AU282" s="19" t="s">
        <v>80</v>
      </c>
    </row>
    <row r="283" spans="1:65" s="14" customFormat="1" ht="11.25">
      <c r="B283" s="208"/>
      <c r="C283" s="209"/>
      <c r="D283" s="193" t="s">
        <v>158</v>
      </c>
      <c r="E283" s="210" t="s">
        <v>19</v>
      </c>
      <c r="F283" s="211" t="s">
        <v>760</v>
      </c>
      <c r="G283" s="209"/>
      <c r="H283" s="212">
        <v>1.3819999999999999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158</v>
      </c>
      <c r="AU283" s="218" t="s">
        <v>80</v>
      </c>
      <c r="AV283" s="14" t="s">
        <v>80</v>
      </c>
      <c r="AW283" s="14" t="s">
        <v>33</v>
      </c>
      <c r="AX283" s="14" t="s">
        <v>71</v>
      </c>
      <c r="AY283" s="218" t="s">
        <v>146</v>
      </c>
    </row>
    <row r="284" spans="1:65" s="15" customFormat="1" ht="11.25">
      <c r="B284" s="219"/>
      <c r="C284" s="220"/>
      <c r="D284" s="193" t="s">
        <v>158</v>
      </c>
      <c r="E284" s="221" t="s">
        <v>19</v>
      </c>
      <c r="F284" s="222" t="s">
        <v>161</v>
      </c>
      <c r="G284" s="220"/>
      <c r="H284" s="223">
        <v>1.3819999999999999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158</v>
      </c>
      <c r="AU284" s="229" t="s">
        <v>80</v>
      </c>
      <c r="AV284" s="15" t="s">
        <v>154</v>
      </c>
      <c r="AW284" s="15" t="s">
        <v>33</v>
      </c>
      <c r="AX284" s="15" t="s">
        <v>78</v>
      </c>
      <c r="AY284" s="229" t="s">
        <v>146</v>
      </c>
    </row>
    <row r="285" spans="1:65" s="12" customFormat="1" ht="22.9" customHeight="1">
      <c r="B285" s="164"/>
      <c r="C285" s="165"/>
      <c r="D285" s="166" t="s">
        <v>70</v>
      </c>
      <c r="E285" s="178" t="s">
        <v>169</v>
      </c>
      <c r="F285" s="178" t="s">
        <v>766</v>
      </c>
      <c r="G285" s="165"/>
      <c r="H285" s="165"/>
      <c r="I285" s="168"/>
      <c r="J285" s="179">
        <f>BK285</f>
        <v>0</v>
      </c>
      <c r="K285" s="165"/>
      <c r="L285" s="170"/>
      <c r="M285" s="171"/>
      <c r="N285" s="172"/>
      <c r="O285" s="172"/>
      <c r="P285" s="173">
        <f>SUM(P286:P340)</f>
        <v>0</v>
      </c>
      <c r="Q285" s="172"/>
      <c r="R285" s="173">
        <f>SUM(R286:R340)</f>
        <v>9.7273213499999986</v>
      </c>
      <c r="S285" s="172"/>
      <c r="T285" s="174">
        <f>SUM(T286:T340)</f>
        <v>0</v>
      </c>
      <c r="AR285" s="175" t="s">
        <v>78</v>
      </c>
      <c r="AT285" s="176" t="s">
        <v>70</v>
      </c>
      <c r="AU285" s="176" t="s">
        <v>78</v>
      </c>
      <c r="AY285" s="175" t="s">
        <v>146</v>
      </c>
      <c r="BK285" s="177">
        <f>SUM(BK286:BK340)</f>
        <v>0</v>
      </c>
    </row>
    <row r="286" spans="1:65" s="2" customFormat="1" ht="33" customHeight="1">
      <c r="A286" s="36"/>
      <c r="B286" s="37"/>
      <c r="C286" s="180" t="s">
        <v>337</v>
      </c>
      <c r="D286" s="180" t="s">
        <v>149</v>
      </c>
      <c r="E286" s="181" t="s">
        <v>767</v>
      </c>
      <c r="F286" s="182" t="s">
        <v>768</v>
      </c>
      <c r="G286" s="183" t="s">
        <v>164</v>
      </c>
      <c r="H286" s="184">
        <v>2.5</v>
      </c>
      <c r="I286" s="185"/>
      <c r="J286" s="186">
        <f>ROUND(I286*H286,2)</f>
        <v>0</v>
      </c>
      <c r="K286" s="182" t="s">
        <v>592</v>
      </c>
      <c r="L286" s="41"/>
      <c r="M286" s="187" t="s">
        <v>19</v>
      </c>
      <c r="N286" s="188" t="s">
        <v>42</v>
      </c>
      <c r="O286" s="66"/>
      <c r="P286" s="189">
        <f>O286*H286</f>
        <v>0</v>
      </c>
      <c r="Q286" s="189">
        <v>2.2929599999999999</v>
      </c>
      <c r="R286" s="189">
        <f>Q286*H286</f>
        <v>5.7324000000000002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154</v>
      </c>
      <c r="AT286" s="191" t="s">
        <v>149</v>
      </c>
      <c r="AU286" s="191" t="s">
        <v>80</v>
      </c>
      <c r="AY286" s="19" t="s">
        <v>146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78</v>
      </c>
      <c r="BK286" s="192">
        <f>ROUND(I286*H286,2)</f>
        <v>0</v>
      </c>
      <c r="BL286" s="19" t="s">
        <v>154</v>
      </c>
      <c r="BM286" s="191" t="s">
        <v>769</v>
      </c>
    </row>
    <row r="287" spans="1:65" s="2" customFormat="1" ht="39">
      <c r="A287" s="36"/>
      <c r="B287" s="37"/>
      <c r="C287" s="38"/>
      <c r="D287" s="193" t="s">
        <v>156</v>
      </c>
      <c r="E287" s="38"/>
      <c r="F287" s="194" t="s">
        <v>770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156</v>
      </c>
      <c r="AU287" s="19" t="s">
        <v>80</v>
      </c>
    </row>
    <row r="288" spans="1:65" s="2" customFormat="1" ht="11.25">
      <c r="A288" s="36"/>
      <c r="B288" s="37"/>
      <c r="C288" s="38"/>
      <c r="D288" s="245" t="s">
        <v>595</v>
      </c>
      <c r="E288" s="38"/>
      <c r="F288" s="246" t="s">
        <v>771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595</v>
      </c>
      <c r="AU288" s="19" t="s">
        <v>80</v>
      </c>
    </row>
    <row r="289" spans="1:65" s="13" customFormat="1" ht="11.25">
      <c r="B289" s="198"/>
      <c r="C289" s="199"/>
      <c r="D289" s="193" t="s">
        <v>158</v>
      </c>
      <c r="E289" s="200" t="s">
        <v>19</v>
      </c>
      <c r="F289" s="201" t="s">
        <v>617</v>
      </c>
      <c r="G289" s="199"/>
      <c r="H289" s="200" t="s">
        <v>19</v>
      </c>
      <c r="I289" s="202"/>
      <c r="J289" s="199"/>
      <c r="K289" s="199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158</v>
      </c>
      <c r="AU289" s="207" t="s">
        <v>80</v>
      </c>
      <c r="AV289" s="13" t="s">
        <v>78</v>
      </c>
      <c r="AW289" s="13" t="s">
        <v>33</v>
      </c>
      <c r="AX289" s="13" t="s">
        <v>71</v>
      </c>
      <c r="AY289" s="207" t="s">
        <v>146</v>
      </c>
    </row>
    <row r="290" spans="1:65" s="14" customFormat="1" ht="11.25">
      <c r="B290" s="208"/>
      <c r="C290" s="209"/>
      <c r="D290" s="193" t="s">
        <v>158</v>
      </c>
      <c r="E290" s="210" t="s">
        <v>19</v>
      </c>
      <c r="F290" s="211" t="s">
        <v>772</v>
      </c>
      <c r="G290" s="209"/>
      <c r="H290" s="212">
        <v>2.5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158</v>
      </c>
      <c r="AU290" s="218" t="s">
        <v>80</v>
      </c>
      <c r="AV290" s="14" t="s">
        <v>80</v>
      </c>
      <c r="AW290" s="14" t="s">
        <v>33</v>
      </c>
      <c r="AX290" s="14" t="s">
        <v>71</v>
      </c>
      <c r="AY290" s="218" t="s">
        <v>146</v>
      </c>
    </row>
    <row r="291" spans="1:65" s="15" customFormat="1" ht="11.25">
      <c r="B291" s="219"/>
      <c r="C291" s="220"/>
      <c r="D291" s="193" t="s">
        <v>158</v>
      </c>
      <c r="E291" s="221" t="s">
        <v>19</v>
      </c>
      <c r="F291" s="222" t="s">
        <v>161</v>
      </c>
      <c r="G291" s="220"/>
      <c r="H291" s="223">
        <v>2.5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158</v>
      </c>
      <c r="AU291" s="229" t="s">
        <v>80</v>
      </c>
      <c r="AV291" s="15" t="s">
        <v>154</v>
      </c>
      <c r="AW291" s="15" t="s">
        <v>33</v>
      </c>
      <c r="AX291" s="15" t="s">
        <v>78</v>
      </c>
      <c r="AY291" s="229" t="s">
        <v>146</v>
      </c>
    </row>
    <row r="292" spans="1:65" s="2" customFormat="1" ht="24.2" customHeight="1">
      <c r="A292" s="36"/>
      <c r="B292" s="37"/>
      <c r="C292" s="180" t="s">
        <v>344</v>
      </c>
      <c r="D292" s="180" t="s">
        <v>149</v>
      </c>
      <c r="E292" s="181" t="s">
        <v>773</v>
      </c>
      <c r="F292" s="182" t="s">
        <v>774</v>
      </c>
      <c r="G292" s="183" t="s">
        <v>164</v>
      </c>
      <c r="H292" s="184">
        <v>1.506</v>
      </c>
      <c r="I292" s="185"/>
      <c r="J292" s="186">
        <f>ROUND(I292*H292,2)</f>
        <v>0</v>
      </c>
      <c r="K292" s="182" t="s">
        <v>592</v>
      </c>
      <c r="L292" s="41"/>
      <c r="M292" s="187" t="s">
        <v>19</v>
      </c>
      <c r="N292" s="188" t="s">
        <v>42</v>
      </c>
      <c r="O292" s="66"/>
      <c r="P292" s="189">
        <f>O292*H292</f>
        <v>0</v>
      </c>
      <c r="Q292" s="189">
        <v>2.0874999999999999</v>
      </c>
      <c r="R292" s="189">
        <f>Q292*H292</f>
        <v>3.1437749999999998</v>
      </c>
      <c r="S292" s="189">
        <v>0</v>
      </c>
      <c r="T292" s="19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1" t="s">
        <v>154</v>
      </c>
      <c r="AT292" s="191" t="s">
        <v>149</v>
      </c>
      <c r="AU292" s="191" t="s">
        <v>80</v>
      </c>
      <c r="AY292" s="19" t="s">
        <v>146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78</v>
      </c>
      <c r="BK292" s="192">
        <f>ROUND(I292*H292,2)</f>
        <v>0</v>
      </c>
      <c r="BL292" s="19" t="s">
        <v>154</v>
      </c>
      <c r="BM292" s="191" t="s">
        <v>775</v>
      </c>
    </row>
    <row r="293" spans="1:65" s="2" customFormat="1" ht="19.5">
      <c r="A293" s="36"/>
      <c r="B293" s="37"/>
      <c r="C293" s="38"/>
      <c r="D293" s="193" t="s">
        <v>156</v>
      </c>
      <c r="E293" s="38"/>
      <c r="F293" s="194" t="s">
        <v>776</v>
      </c>
      <c r="G293" s="38"/>
      <c r="H293" s="38"/>
      <c r="I293" s="195"/>
      <c r="J293" s="38"/>
      <c r="K293" s="38"/>
      <c r="L293" s="41"/>
      <c r="M293" s="196"/>
      <c r="N293" s="197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9" t="s">
        <v>156</v>
      </c>
      <c r="AU293" s="19" t="s">
        <v>80</v>
      </c>
    </row>
    <row r="294" spans="1:65" s="2" customFormat="1" ht="11.25">
      <c r="A294" s="36"/>
      <c r="B294" s="37"/>
      <c r="C294" s="38"/>
      <c r="D294" s="245" t="s">
        <v>595</v>
      </c>
      <c r="E294" s="38"/>
      <c r="F294" s="246" t="s">
        <v>777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595</v>
      </c>
      <c r="AU294" s="19" t="s">
        <v>80</v>
      </c>
    </row>
    <row r="295" spans="1:65" s="13" customFormat="1" ht="11.25">
      <c r="B295" s="198"/>
      <c r="C295" s="199"/>
      <c r="D295" s="193" t="s">
        <v>158</v>
      </c>
      <c r="E295" s="200" t="s">
        <v>19</v>
      </c>
      <c r="F295" s="201" t="s">
        <v>778</v>
      </c>
      <c r="G295" s="199"/>
      <c r="H295" s="200" t="s">
        <v>19</v>
      </c>
      <c r="I295" s="202"/>
      <c r="J295" s="199"/>
      <c r="K295" s="199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158</v>
      </c>
      <c r="AU295" s="207" t="s">
        <v>80</v>
      </c>
      <c r="AV295" s="13" t="s">
        <v>78</v>
      </c>
      <c r="AW295" s="13" t="s">
        <v>33</v>
      </c>
      <c r="AX295" s="13" t="s">
        <v>71</v>
      </c>
      <c r="AY295" s="207" t="s">
        <v>146</v>
      </c>
    </row>
    <row r="296" spans="1:65" s="14" customFormat="1" ht="11.25">
      <c r="B296" s="208"/>
      <c r="C296" s="209"/>
      <c r="D296" s="193" t="s">
        <v>158</v>
      </c>
      <c r="E296" s="210" t="s">
        <v>19</v>
      </c>
      <c r="F296" s="211" t="s">
        <v>779</v>
      </c>
      <c r="G296" s="209"/>
      <c r="H296" s="212">
        <v>0.753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158</v>
      </c>
      <c r="AU296" s="218" t="s">
        <v>80</v>
      </c>
      <c r="AV296" s="14" t="s">
        <v>80</v>
      </c>
      <c r="AW296" s="14" t="s">
        <v>33</v>
      </c>
      <c r="AX296" s="14" t="s">
        <v>71</v>
      </c>
      <c r="AY296" s="218" t="s">
        <v>146</v>
      </c>
    </row>
    <row r="297" spans="1:65" s="14" customFormat="1" ht="11.25">
      <c r="B297" s="208"/>
      <c r="C297" s="209"/>
      <c r="D297" s="193" t="s">
        <v>158</v>
      </c>
      <c r="E297" s="210" t="s">
        <v>19</v>
      </c>
      <c r="F297" s="211" t="s">
        <v>780</v>
      </c>
      <c r="G297" s="209"/>
      <c r="H297" s="212">
        <v>0.753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158</v>
      </c>
      <c r="AU297" s="218" t="s">
        <v>80</v>
      </c>
      <c r="AV297" s="14" t="s">
        <v>80</v>
      </c>
      <c r="AW297" s="14" t="s">
        <v>33</v>
      </c>
      <c r="AX297" s="14" t="s">
        <v>71</v>
      </c>
      <c r="AY297" s="218" t="s">
        <v>146</v>
      </c>
    </row>
    <row r="298" spans="1:65" s="15" customFormat="1" ht="11.25">
      <c r="B298" s="219"/>
      <c r="C298" s="220"/>
      <c r="D298" s="193" t="s">
        <v>158</v>
      </c>
      <c r="E298" s="221" t="s">
        <v>19</v>
      </c>
      <c r="F298" s="222" t="s">
        <v>161</v>
      </c>
      <c r="G298" s="220"/>
      <c r="H298" s="223">
        <v>1.506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158</v>
      </c>
      <c r="AU298" s="229" t="s">
        <v>80</v>
      </c>
      <c r="AV298" s="15" t="s">
        <v>154</v>
      </c>
      <c r="AW298" s="15" t="s">
        <v>33</v>
      </c>
      <c r="AX298" s="15" t="s">
        <v>78</v>
      </c>
      <c r="AY298" s="229" t="s">
        <v>146</v>
      </c>
    </row>
    <row r="299" spans="1:65" s="2" customFormat="1" ht="16.5" customHeight="1">
      <c r="A299" s="36"/>
      <c r="B299" s="37"/>
      <c r="C299" s="180" t="s">
        <v>349</v>
      </c>
      <c r="D299" s="180" t="s">
        <v>149</v>
      </c>
      <c r="E299" s="181" t="s">
        <v>781</v>
      </c>
      <c r="F299" s="182" t="s">
        <v>782</v>
      </c>
      <c r="G299" s="183" t="s">
        <v>164</v>
      </c>
      <c r="H299" s="184">
        <v>0.318</v>
      </c>
      <c r="I299" s="185"/>
      <c r="J299" s="186">
        <f>ROUND(I299*H299,2)</f>
        <v>0</v>
      </c>
      <c r="K299" s="182" t="s">
        <v>592</v>
      </c>
      <c r="L299" s="41"/>
      <c r="M299" s="187" t="s">
        <v>19</v>
      </c>
      <c r="N299" s="188" t="s">
        <v>42</v>
      </c>
      <c r="O299" s="66"/>
      <c r="P299" s="189">
        <f>O299*H299</f>
        <v>0</v>
      </c>
      <c r="Q299" s="189">
        <v>2.5020899999999999</v>
      </c>
      <c r="R299" s="189">
        <f>Q299*H299</f>
        <v>0.79566461999999993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154</v>
      </c>
      <c r="AT299" s="191" t="s">
        <v>149</v>
      </c>
      <c r="AU299" s="191" t="s">
        <v>80</v>
      </c>
      <c r="AY299" s="19" t="s">
        <v>146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78</v>
      </c>
      <c r="BK299" s="192">
        <f>ROUND(I299*H299,2)</f>
        <v>0</v>
      </c>
      <c r="BL299" s="19" t="s">
        <v>154</v>
      </c>
      <c r="BM299" s="191" t="s">
        <v>783</v>
      </c>
    </row>
    <row r="300" spans="1:65" s="2" customFormat="1" ht="11.25">
      <c r="A300" s="36"/>
      <c r="B300" s="37"/>
      <c r="C300" s="38"/>
      <c r="D300" s="193" t="s">
        <v>156</v>
      </c>
      <c r="E300" s="38"/>
      <c r="F300" s="194" t="s">
        <v>784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156</v>
      </c>
      <c r="AU300" s="19" t="s">
        <v>80</v>
      </c>
    </row>
    <row r="301" spans="1:65" s="2" customFormat="1" ht="11.25">
      <c r="A301" s="36"/>
      <c r="B301" s="37"/>
      <c r="C301" s="38"/>
      <c r="D301" s="245" t="s">
        <v>595</v>
      </c>
      <c r="E301" s="38"/>
      <c r="F301" s="246" t="s">
        <v>785</v>
      </c>
      <c r="G301" s="38"/>
      <c r="H301" s="38"/>
      <c r="I301" s="195"/>
      <c r="J301" s="38"/>
      <c r="K301" s="38"/>
      <c r="L301" s="41"/>
      <c r="M301" s="196"/>
      <c r="N301" s="19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595</v>
      </c>
      <c r="AU301" s="19" t="s">
        <v>80</v>
      </c>
    </row>
    <row r="302" spans="1:65" s="13" customFormat="1" ht="11.25">
      <c r="B302" s="198"/>
      <c r="C302" s="199"/>
      <c r="D302" s="193" t="s">
        <v>158</v>
      </c>
      <c r="E302" s="200" t="s">
        <v>19</v>
      </c>
      <c r="F302" s="201" t="s">
        <v>786</v>
      </c>
      <c r="G302" s="199"/>
      <c r="H302" s="200" t="s">
        <v>19</v>
      </c>
      <c r="I302" s="202"/>
      <c r="J302" s="199"/>
      <c r="K302" s="199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158</v>
      </c>
      <c r="AU302" s="207" t="s">
        <v>80</v>
      </c>
      <c r="AV302" s="13" t="s">
        <v>78</v>
      </c>
      <c r="AW302" s="13" t="s">
        <v>33</v>
      </c>
      <c r="AX302" s="13" t="s">
        <v>71</v>
      </c>
      <c r="AY302" s="207" t="s">
        <v>146</v>
      </c>
    </row>
    <row r="303" spans="1:65" s="14" customFormat="1" ht="11.25">
      <c r="B303" s="208"/>
      <c r="C303" s="209"/>
      <c r="D303" s="193" t="s">
        <v>158</v>
      </c>
      <c r="E303" s="210" t="s">
        <v>19</v>
      </c>
      <c r="F303" s="211" t="s">
        <v>787</v>
      </c>
      <c r="G303" s="209"/>
      <c r="H303" s="212">
        <v>0.19500000000000001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158</v>
      </c>
      <c r="AU303" s="218" t="s">
        <v>80</v>
      </c>
      <c r="AV303" s="14" t="s">
        <v>80</v>
      </c>
      <c r="AW303" s="14" t="s">
        <v>33</v>
      </c>
      <c r="AX303" s="14" t="s">
        <v>71</v>
      </c>
      <c r="AY303" s="218" t="s">
        <v>146</v>
      </c>
    </row>
    <row r="304" spans="1:65" s="13" customFormat="1" ht="11.25">
      <c r="B304" s="198"/>
      <c r="C304" s="199"/>
      <c r="D304" s="193" t="s">
        <v>158</v>
      </c>
      <c r="E304" s="200" t="s">
        <v>19</v>
      </c>
      <c r="F304" s="201" t="s">
        <v>788</v>
      </c>
      <c r="G304" s="199"/>
      <c r="H304" s="200" t="s">
        <v>19</v>
      </c>
      <c r="I304" s="202"/>
      <c r="J304" s="199"/>
      <c r="K304" s="199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158</v>
      </c>
      <c r="AU304" s="207" t="s">
        <v>80</v>
      </c>
      <c r="AV304" s="13" t="s">
        <v>78</v>
      </c>
      <c r="AW304" s="13" t="s">
        <v>33</v>
      </c>
      <c r="AX304" s="13" t="s">
        <v>71</v>
      </c>
      <c r="AY304" s="207" t="s">
        <v>146</v>
      </c>
    </row>
    <row r="305" spans="1:65" s="14" customFormat="1" ht="11.25">
      <c r="B305" s="208"/>
      <c r="C305" s="209"/>
      <c r="D305" s="193" t="s">
        <v>158</v>
      </c>
      <c r="E305" s="210" t="s">
        <v>19</v>
      </c>
      <c r="F305" s="211" t="s">
        <v>789</v>
      </c>
      <c r="G305" s="209"/>
      <c r="H305" s="212">
        <v>0.123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158</v>
      </c>
      <c r="AU305" s="218" t="s">
        <v>80</v>
      </c>
      <c r="AV305" s="14" t="s">
        <v>80</v>
      </c>
      <c r="AW305" s="14" t="s">
        <v>33</v>
      </c>
      <c r="AX305" s="14" t="s">
        <v>71</v>
      </c>
      <c r="AY305" s="218" t="s">
        <v>146</v>
      </c>
    </row>
    <row r="306" spans="1:65" s="15" customFormat="1" ht="11.25">
      <c r="B306" s="219"/>
      <c r="C306" s="220"/>
      <c r="D306" s="193" t="s">
        <v>158</v>
      </c>
      <c r="E306" s="221" t="s">
        <v>19</v>
      </c>
      <c r="F306" s="222" t="s">
        <v>161</v>
      </c>
      <c r="G306" s="220"/>
      <c r="H306" s="223">
        <v>0.318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158</v>
      </c>
      <c r="AU306" s="229" t="s">
        <v>80</v>
      </c>
      <c r="AV306" s="15" t="s">
        <v>154</v>
      </c>
      <c r="AW306" s="15" t="s">
        <v>33</v>
      </c>
      <c r="AX306" s="15" t="s">
        <v>78</v>
      </c>
      <c r="AY306" s="229" t="s">
        <v>146</v>
      </c>
    </row>
    <row r="307" spans="1:65" s="2" customFormat="1" ht="24.2" customHeight="1">
      <c r="A307" s="36"/>
      <c r="B307" s="37"/>
      <c r="C307" s="180" t="s">
        <v>355</v>
      </c>
      <c r="D307" s="180" t="s">
        <v>149</v>
      </c>
      <c r="E307" s="181" t="s">
        <v>790</v>
      </c>
      <c r="F307" s="182" t="s">
        <v>791</v>
      </c>
      <c r="G307" s="183" t="s">
        <v>164</v>
      </c>
      <c r="H307" s="184">
        <v>0.318</v>
      </c>
      <c r="I307" s="185"/>
      <c r="J307" s="186">
        <f>ROUND(I307*H307,2)</f>
        <v>0</v>
      </c>
      <c r="K307" s="182" t="s">
        <v>592</v>
      </c>
      <c r="L307" s="41"/>
      <c r="M307" s="187" t="s">
        <v>19</v>
      </c>
      <c r="N307" s="188" t="s">
        <v>42</v>
      </c>
      <c r="O307" s="66"/>
      <c r="P307" s="189">
        <f>O307*H307</f>
        <v>0</v>
      </c>
      <c r="Q307" s="189">
        <v>4.8579999999999998E-2</v>
      </c>
      <c r="R307" s="189">
        <f>Q307*H307</f>
        <v>1.5448439999999999E-2</v>
      </c>
      <c r="S307" s="189">
        <v>0</v>
      </c>
      <c r="T307" s="19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1" t="s">
        <v>154</v>
      </c>
      <c r="AT307" s="191" t="s">
        <v>149</v>
      </c>
      <c r="AU307" s="191" t="s">
        <v>80</v>
      </c>
      <c r="AY307" s="19" t="s">
        <v>146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78</v>
      </c>
      <c r="BK307" s="192">
        <f>ROUND(I307*H307,2)</f>
        <v>0</v>
      </c>
      <c r="BL307" s="19" t="s">
        <v>154</v>
      </c>
      <c r="BM307" s="191" t="s">
        <v>792</v>
      </c>
    </row>
    <row r="308" spans="1:65" s="2" customFormat="1" ht="19.5">
      <c r="A308" s="36"/>
      <c r="B308" s="37"/>
      <c r="C308" s="38"/>
      <c r="D308" s="193" t="s">
        <v>156</v>
      </c>
      <c r="E308" s="38"/>
      <c r="F308" s="194" t="s">
        <v>793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156</v>
      </c>
      <c r="AU308" s="19" t="s">
        <v>80</v>
      </c>
    </row>
    <row r="309" spans="1:65" s="2" customFormat="1" ht="11.25">
      <c r="A309" s="36"/>
      <c r="B309" s="37"/>
      <c r="C309" s="38"/>
      <c r="D309" s="245" t="s">
        <v>595</v>
      </c>
      <c r="E309" s="38"/>
      <c r="F309" s="246" t="s">
        <v>794</v>
      </c>
      <c r="G309" s="38"/>
      <c r="H309" s="38"/>
      <c r="I309" s="195"/>
      <c r="J309" s="38"/>
      <c r="K309" s="38"/>
      <c r="L309" s="41"/>
      <c r="M309" s="196"/>
      <c r="N309" s="197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595</v>
      </c>
      <c r="AU309" s="19" t="s">
        <v>80</v>
      </c>
    </row>
    <row r="310" spans="1:65" s="14" customFormat="1" ht="11.25">
      <c r="B310" s="208"/>
      <c r="C310" s="209"/>
      <c r="D310" s="193" t="s">
        <v>158</v>
      </c>
      <c r="E310" s="210" t="s">
        <v>19</v>
      </c>
      <c r="F310" s="211" t="s">
        <v>795</v>
      </c>
      <c r="G310" s="209"/>
      <c r="H310" s="212">
        <v>0.318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158</v>
      </c>
      <c r="AU310" s="218" t="s">
        <v>80</v>
      </c>
      <c r="AV310" s="14" t="s">
        <v>80</v>
      </c>
      <c r="AW310" s="14" t="s">
        <v>33</v>
      </c>
      <c r="AX310" s="14" t="s">
        <v>71</v>
      </c>
      <c r="AY310" s="218" t="s">
        <v>146</v>
      </c>
    </row>
    <row r="311" spans="1:65" s="15" customFormat="1" ht="11.25">
      <c r="B311" s="219"/>
      <c r="C311" s="220"/>
      <c r="D311" s="193" t="s">
        <v>158</v>
      </c>
      <c r="E311" s="221" t="s">
        <v>19</v>
      </c>
      <c r="F311" s="222" t="s">
        <v>161</v>
      </c>
      <c r="G311" s="220"/>
      <c r="H311" s="223">
        <v>0.318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158</v>
      </c>
      <c r="AU311" s="229" t="s">
        <v>80</v>
      </c>
      <c r="AV311" s="15" t="s">
        <v>154</v>
      </c>
      <c r="AW311" s="15" t="s">
        <v>33</v>
      </c>
      <c r="AX311" s="15" t="s">
        <v>78</v>
      </c>
      <c r="AY311" s="229" t="s">
        <v>146</v>
      </c>
    </row>
    <row r="312" spans="1:65" s="2" customFormat="1" ht="24.2" customHeight="1">
      <c r="A312" s="36"/>
      <c r="B312" s="37"/>
      <c r="C312" s="180" t="s">
        <v>360</v>
      </c>
      <c r="D312" s="180" t="s">
        <v>149</v>
      </c>
      <c r="E312" s="181" t="s">
        <v>796</v>
      </c>
      <c r="F312" s="182" t="s">
        <v>797</v>
      </c>
      <c r="G312" s="183" t="s">
        <v>152</v>
      </c>
      <c r="H312" s="184">
        <v>2.5499999999999998</v>
      </c>
      <c r="I312" s="185"/>
      <c r="J312" s="186">
        <f>ROUND(I312*H312,2)</f>
        <v>0</v>
      </c>
      <c r="K312" s="182" t="s">
        <v>592</v>
      </c>
      <c r="L312" s="41"/>
      <c r="M312" s="187" t="s">
        <v>19</v>
      </c>
      <c r="N312" s="188" t="s">
        <v>42</v>
      </c>
      <c r="O312" s="66"/>
      <c r="P312" s="189">
        <f>O312*H312</f>
        <v>0</v>
      </c>
      <c r="Q312" s="189">
        <v>1.82E-3</v>
      </c>
      <c r="R312" s="189">
        <f>Q312*H312</f>
        <v>4.6409999999999993E-3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154</v>
      </c>
      <c r="AT312" s="191" t="s">
        <v>149</v>
      </c>
      <c r="AU312" s="191" t="s">
        <v>80</v>
      </c>
      <c r="AY312" s="19" t="s">
        <v>146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78</v>
      </c>
      <c r="BK312" s="192">
        <f>ROUND(I312*H312,2)</f>
        <v>0</v>
      </c>
      <c r="BL312" s="19" t="s">
        <v>154</v>
      </c>
      <c r="BM312" s="191" t="s">
        <v>798</v>
      </c>
    </row>
    <row r="313" spans="1:65" s="2" customFormat="1" ht="19.5">
      <c r="A313" s="36"/>
      <c r="B313" s="37"/>
      <c r="C313" s="38"/>
      <c r="D313" s="193" t="s">
        <v>156</v>
      </c>
      <c r="E313" s="38"/>
      <c r="F313" s="194" t="s">
        <v>799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156</v>
      </c>
      <c r="AU313" s="19" t="s">
        <v>80</v>
      </c>
    </row>
    <row r="314" spans="1:65" s="2" customFormat="1" ht="11.25">
      <c r="A314" s="36"/>
      <c r="B314" s="37"/>
      <c r="C314" s="38"/>
      <c r="D314" s="245" t="s">
        <v>595</v>
      </c>
      <c r="E314" s="38"/>
      <c r="F314" s="246" t="s">
        <v>800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595</v>
      </c>
      <c r="AU314" s="19" t="s">
        <v>80</v>
      </c>
    </row>
    <row r="315" spans="1:65" s="13" customFormat="1" ht="11.25">
      <c r="B315" s="198"/>
      <c r="C315" s="199"/>
      <c r="D315" s="193" t="s">
        <v>158</v>
      </c>
      <c r="E315" s="200" t="s">
        <v>19</v>
      </c>
      <c r="F315" s="201" t="s">
        <v>786</v>
      </c>
      <c r="G315" s="199"/>
      <c r="H315" s="200" t="s">
        <v>19</v>
      </c>
      <c r="I315" s="202"/>
      <c r="J315" s="199"/>
      <c r="K315" s="199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158</v>
      </c>
      <c r="AU315" s="207" t="s">
        <v>80</v>
      </c>
      <c r="AV315" s="13" t="s">
        <v>78</v>
      </c>
      <c r="AW315" s="13" t="s">
        <v>33</v>
      </c>
      <c r="AX315" s="13" t="s">
        <v>71</v>
      </c>
      <c r="AY315" s="207" t="s">
        <v>146</v>
      </c>
    </row>
    <row r="316" spans="1:65" s="14" customFormat="1" ht="11.25">
      <c r="B316" s="208"/>
      <c r="C316" s="209"/>
      <c r="D316" s="193" t="s">
        <v>158</v>
      </c>
      <c r="E316" s="210" t="s">
        <v>19</v>
      </c>
      <c r="F316" s="211" t="s">
        <v>801</v>
      </c>
      <c r="G316" s="209"/>
      <c r="H316" s="212">
        <v>1.08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158</v>
      </c>
      <c r="AU316" s="218" t="s">
        <v>80</v>
      </c>
      <c r="AV316" s="14" t="s">
        <v>80</v>
      </c>
      <c r="AW316" s="14" t="s">
        <v>33</v>
      </c>
      <c r="AX316" s="14" t="s">
        <v>71</v>
      </c>
      <c r="AY316" s="218" t="s">
        <v>146</v>
      </c>
    </row>
    <row r="317" spans="1:65" s="13" customFormat="1" ht="11.25">
      <c r="B317" s="198"/>
      <c r="C317" s="199"/>
      <c r="D317" s="193" t="s">
        <v>158</v>
      </c>
      <c r="E317" s="200" t="s">
        <v>19</v>
      </c>
      <c r="F317" s="201" t="s">
        <v>802</v>
      </c>
      <c r="G317" s="199"/>
      <c r="H317" s="200" t="s">
        <v>19</v>
      </c>
      <c r="I317" s="202"/>
      <c r="J317" s="199"/>
      <c r="K317" s="199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158</v>
      </c>
      <c r="AU317" s="207" t="s">
        <v>80</v>
      </c>
      <c r="AV317" s="13" t="s">
        <v>78</v>
      </c>
      <c r="AW317" s="13" t="s">
        <v>33</v>
      </c>
      <c r="AX317" s="13" t="s">
        <v>71</v>
      </c>
      <c r="AY317" s="207" t="s">
        <v>146</v>
      </c>
    </row>
    <row r="318" spans="1:65" s="14" customFormat="1" ht="11.25">
      <c r="B318" s="208"/>
      <c r="C318" s="209"/>
      <c r="D318" s="193" t="s">
        <v>158</v>
      </c>
      <c r="E318" s="210" t="s">
        <v>19</v>
      </c>
      <c r="F318" s="211" t="s">
        <v>803</v>
      </c>
      <c r="G318" s="209"/>
      <c r="H318" s="212">
        <v>1.47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158</v>
      </c>
      <c r="AU318" s="218" t="s">
        <v>80</v>
      </c>
      <c r="AV318" s="14" t="s">
        <v>80</v>
      </c>
      <c r="AW318" s="14" t="s">
        <v>33</v>
      </c>
      <c r="AX318" s="14" t="s">
        <v>71</v>
      </c>
      <c r="AY318" s="218" t="s">
        <v>146</v>
      </c>
    </row>
    <row r="319" spans="1:65" s="15" customFormat="1" ht="11.25">
      <c r="B319" s="219"/>
      <c r="C319" s="220"/>
      <c r="D319" s="193" t="s">
        <v>158</v>
      </c>
      <c r="E319" s="221" t="s">
        <v>19</v>
      </c>
      <c r="F319" s="222" t="s">
        <v>161</v>
      </c>
      <c r="G319" s="220"/>
      <c r="H319" s="223">
        <v>2.5499999999999998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158</v>
      </c>
      <c r="AU319" s="229" t="s">
        <v>80</v>
      </c>
      <c r="AV319" s="15" t="s">
        <v>154</v>
      </c>
      <c r="AW319" s="15" t="s">
        <v>33</v>
      </c>
      <c r="AX319" s="15" t="s">
        <v>78</v>
      </c>
      <c r="AY319" s="229" t="s">
        <v>146</v>
      </c>
    </row>
    <row r="320" spans="1:65" s="2" customFormat="1" ht="24.2" customHeight="1">
      <c r="A320" s="36"/>
      <c r="B320" s="37"/>
      <c r="C320" s="180" t="s">
        <v>365</v>
      </c>
      <c r="D320" s="180" t="s">
        <v>149</v>
      </c>
      <c r="E320" s="181" t="s">
        <v>804</v>
      </c>
      <c r="F320" s="182" t="s">
        <v>805</v>
      </c>
      <c r="G320" s="183" t="s">
        <v>152</v>
      </c>
      <c r="H320" s="184">
        <v>2.5499999999999998</v>
      </c>
      <c r="I320" s="185"/>
      <c r="J320" s="186">
        <f>ROUND(I320*H320,2)</f>
        <v>0</v>
      </c>
      <c r="K320" s="182" t="s">
        <v>592</v>
      </c>
      <c r="L320" s="41"/>
      <c r="M320" s="187" t="s">
        <v>19</v>
      </c>
      <c r="N320" s="188" t="s">
        <v>42</v>
      </c>
      <c r="O320" s="66"/>
      <c r="P320" s="189">
        <f>O320*H320</f>
        <v>0</v>
      </c>
      <c r="Q320" s="189">
        <v>4.0000000000000003E-5</v>
      </c>
      <c r="R320" s="189">
        <f>Q320*H320</f>
        <v>1.02E-4</v>
      </c>
      <c r="S320" s="189">
        <v>0</v>
      </c>
      <c r="T320" s="19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1" t="s">
        <v>154</v>
      </c>
      <c r="AT320" s="191" t="s">
        <v>149</v>
      </c>
      <c r="AU320" s="191" t="s">
        <v>80</v>
      </c>
      <c r="AY320" s="19" t="s">
        <v>146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78</v>
      </c>
      <c r="BK320" s="192">
        <f>ROUND(I320*H320,2)</f>
        <v>0</v>
      </c>
      <c r="BL320" s="19" t="s">
        <v>154</v>
      </c>
      <c r="BM320" s="191" t="s">
        <v>806</v>
      </c>
    </row>
    <row r="321" spans="1:65" s="2" customFormat="1" ht="19.5">
      <c r="A321" s="36"/>
      <c r="B321" s="37"/>
      <c r="C321" s="38"/>
      <c r="D321" s="193" t="s">
        <v>156</v>
      </c>
      <c r="E321" s="38"/>
      <c r="F321" s="194" t="s">
        <v>807</v>
      </c>
      <c r="G321" s="38"/>
      <c r="H321" s="38"/>
      <c r="I321" s="195"/>
      <c r="J321" s="38"/>
      <c r="K321" s="38"/>
      <c r="L321" s="41"/>
      <c r="M321" s="196"/>
      <c r="N321" s="19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156</v>
      </c>
      <c r="AU321" s="19" t="s">
        <v>80</v>
      </c>
    </row>
    <row r="322" spans="1:65" s="2" customFormat="1" ht="11.25">
      <c r="A322" s="36"/>
      <c r="B322" s="37"/>
      <c r="C322" s="38"/>
      <c r="D322" s="245" t="s">
        <v>595</v>
      </c>
      <c r="E322" s="38"/>
      <c r="F322" s="246" t="s">
        <v>808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595</v>
      </c>
      <c r="AU322" s="19" t="s">
        <v>80</v>
      </c>
    </row>
    <row r="323" spans="1:65" s="14" customFormat="1" ht="11.25">
      <c r="B323" s="208"/>
      <c r="C323" s="209"/>
      <c r="D323" s="193" t="s">
        <v>158</v>
      </c>
      <c r="E323" s="210" t="s">
        <v>19</v>
      </c>
      <c r="F323" s="211" t="s">
        <v>809</v>
      </c>
      <c r="G323" s="209"/>
      <c r="H323" s="212">
        <v>2.5499999999999998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158</v>
      </c>
      <c r="AU323" s="218" t="s">
        <v>80</v>
      </c>
      <c r="AV323" s="14" t="s">
        <v>80</v>
      </c>
      <c r="AW323" s="14" t="s">
        <v>33</v>
      </c>
      <c r="AX323" s="14" t="s">
        <v>71</v>
      </c>
      <c r="AY323" s="218" t="s">
        <v>146</v>
      </c>
    </row>
    <row r="324" spans="1:65" s="15" customFormat="1" ht="11.25">
      <c r="B324" s="219"/>
      <c r="C324" s="220"/>
      <c r="D324" s="193" t="s">
        <v>158</v>
      </c>
      <c r="E324" s="221" t="s">
        <v>19</v>
      </c>
      <c r="F324" s="222" t="s">
        <v>161</v>
      </c>
      <c r="G324" s="220"/>
      <c r="H324" s="223">
        <v>2.5499999999999998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158</v>
      </c>
      <c r="AU324" s="229" t="s">
        <v>80</v>
      </c>
      <c r="AV324" s="15" t="s">
        <v>154</v>
      </c>
      <c r="AW324" s="15" t="s">
        <v>33</v>
      </c>
      <c r="AX324" s="15" t="s">
        <v>78</v>
      </c>
      <c r="AY324" s="229" t="s">
        <v>146</v>
      </c>
    </row>
    <row r="325" spans="1:65" s="2" customFormat="1" ht="21.75" customHeight="1">
      <c r="A325" s="36"/>
      <c r="B325" s="37"/>
      <c r="C325" s="180" t="s">
        <v>370</v>
      </c>
      <c r="D325" s="180" t="s">
        <v>149</v>
      </c>
      <c r="E325" s="181" t="s">
        <v>810</v>
      </c>
      <c r="F325" s="182" t="s">
        <v>811</v>
      </c>
      <c r="G325" s="183" t="s">
        <v>173</v>
      </c>
      <c r="H325" s="184">
        <v>1.9E-2</v>
      </c>
      <c r="I325" s="185"/>
      <c r="J325" s="186">
        <f>ROUND(I325*H325,2)</f>
        <v>0</v>
      </c>
      <c r="K325" s="182" t="s">
        <v>592</v>
      </c>
      <c r="L325" s="41"/>
      <c r="M325" s="187" t="s">
        <v>19</v>
      </c>
      <c r="N325" s="188" t="s">
        <v>42</v>
      </c>
      <c r="O325" s="66"/>
      <c r="P325" s="189">
        <f>O325*H325</f>
        <v>0</v>
      </c>
      <c r="Q325" s="189">
        <v>1.07653</v>
      </c>
      <c r="R325" s="189">
        <f>Q325*H325</f>
        <v>2.0454069999999998E-2</v>
      </c>
      <c r="S325" s="189">
        <v>0</v>
      </c>
      <c r="T325" s="19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1" t="s">
        <v>154</v>
      </c>
      <c r="AT325" s="191" t="s">
        <v>149</v>
      </c>
      <c r="AU325" s="191" t="s">
        <v>80</v>
      </c>
      <c r="AY325" s="19" t="s">
        <v>146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9" t="s">
        <v>78</v>
      </c>
      <c r="BK325" s="192">
        <f>ROUND(I325*H325,2)</f>
        <v>0</v>
      </c>
      <c r="BL325" s="19" t="s">
        <v>154</v>
      </c>
      <c r="BM325" s="191" t="s">
        <v>812</v>
      </c>
    </row>
    <row r="326" spans="1:65" s="2" customFormat="1" ht="29.25">
      <c r="A326" s="36"/>
      <c r="B326" s="37"/>
      <c r="C326" s="38"/>
      <c r="D326" s="193" t="s">
        <v>156</v>
      </c>
      <c r="E326" s="38"/>
      <c r="F326" s="194" t="s">
        <v>813</v>
      </c>
      <c r="G326" s="38"/>
      <c r="H326" s="38"/>
      <c r="I326" s="195"/>
      <c r="J326" s="38"/>
      <c r="K326" s="38"/>
      <c r="L326" s="41"/>
      <c r="M326" s="196"/>
      <c r="N326" s="197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156</v>
      </c>
      <c r="AU326" s="19" t="s">
        <v>80</v>
      </c>
    </row>
    <row r="327" spans="1:65" s="2" customFormat="1" ht="11.25">
      <c r="A327" s="36"/>
      <c r="B327" s="37"/>
      <c r="C327" s="38"/>
      <c r="D327" s="245" t="s">
        <v>595</v>
      </c>
      <c r="E327" s="38"/>
      <c r="F327" s="246" t="s">
        <v>814</v>
      </c>
      <c r="G327" s="38"/>
      <c r="H327" s="38"/>
      <c r="I327" s="195"/>
      <c r="J327" s="38"/>
      <c r="K327" s="38"/>
      <c r="L327" s="41"/>
      <c r="M327" s="196"/>
      <c r="N327" s="19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595</v>
      </c>
      <c r="AU327" s="19" t="s">
        <v>80</v>
      </c>
    </row>
    <row r="328" spans="1:65" s="13" customFormat="1" ht="11.25">
      <c r="B328" s="198"/>
      <c r="C328" s="199"/>
      <c r="D328" s="193" t="s">
        <v>158</v>
      </c>
      <c r="E328" s="200" t="s">
        <v>19</v>
      </c>
      <c r="F328" s="201" t="s">
        <v>815</v>
      </c>
      <c r="G328" s="199"/>
      <c r="H328" s="200" t="s">
        <v>19</v>
      </c>
      <c r="I328" s="202"/>
      <c r="J328" s="199"/>
      <c r="K328" s="199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158</v>
      </c>
      <c r="AU328" s="207" t="s">
        <v>80</v>
      </c>
      <c r="AV328" s="13" t="s">
        <v>78</v>
      </c>
      <c r="AW328" s="13" t="s">
        <v>33</v>
      </c>
      <c r="AX328" s="13" t="s">
        <v>71</v>
      </c>
      <c r="AY328" s="207" t="s">
        <v>146</v>
      </c>
    </row>
    <row r="329" spans="1:65" s="14" customFormat="1" ht="11.25">
      <c r="B329" s="208"/>
      <c r="C329" s="209"/>
      <c r="D329" s="193" t="s">
        <v>158</v>
      </c>
      <c r="E329" s="210" t="s">
        <v>19</v>
      </c>
      <c r="F329" s="211" t="s">
        <v>816</v>
      </c>
      <c r="G329" s="209"/>
      <c r="H329" s="212">
        <v>1.2999999999999999E-2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158</v>
      </c>
      <c r="AU329" s="218" t="s">
        <v>80</v>
      </c>
      <c r="AV329" s="14" t="s">
        <v>80</v>
      </c>
      <c r="AW329" s="14" t="s">
        <v>33</v>
      </c>
      <c r="AX329" s="14" t="s">
        <v>71</v>
      </c>
      <c r="AY329" s="218" t="s">
        <v>146</v>
      </c>
    </row>
    <row r="330" spans="1:65" s="13" customFormat="1" ht="11.25">
      <c r="B330" s="198"/>
      <c r="C330" s="199"/>
      <c r="D330" s="193" t="s">
        <v>158</v>
      </c>
      <c r="E330" s="200" t="s">
        <v>19</v>
      </c>
      <c r="F330" s="201" t="s">
        <v>817</v>
      </c>
      <c r="G330" s="199"/>
      <c r="H330" s="200" t="s">
        <v>19</v>
      </c>
      <c r="I330" s="202"/>
      <c r="J330" s="199"/>
      <c r="K330" s="199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158</v>
      </c>
      <c r="AU330" s="207" t="s">
        <v>80</v>
      </c>
      <c r="AV330" s="13" t="s">
        <v>78</v>
      </c>
      <c r="AW330" s="13" t="s">
        <v>33</v>
      </c>
      <c r="AX330" s="13" t="s">
        <v>71</v>
      </c>
      <c r="AY330" s="207" t="s">
        <v>146</v>
      </c>
    </row>
    <row r="331" spans="1:65" s="14" customFormat="1" ht="11.25">
      <c r="B331" s="208"/>
      <c r="C331" s="209"/>
      <c r="D331" s="193" t="s">
        <v>158</v>
      </c>
      <c r="E331" s="210" t="s">
        <v>19</v>
      </c>
      <c r="F331" s="211" t="s">
        <v>818</v>
      </c>
      <c r="G331" s="209"/>
      <c r="H331" s="212">
        <v>6.0000000000000001E-3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158</v>
      </c>
      <c r="AU331" s="218" t="s">
        <v>80</v>
      </c>
      <c r="AV331" s="14" t="s">
        <v>80</v>
      </c>
      <c r="AW331" s="14" t="s">
        <v>33</v>
      </c>
      <c r="AX331" s="14" t="s">
        <v>71</v>
      </c>
      <c r="AY331" s="218" t="s">
        <v>146</v>
      </c>
    </row>
    <row r="332" spans="1:65" s="15" customFormat="1" ht="11.25">
      <c r="B332" s="219"/>
      <c r="C332" s="220"/>
      <c r="D332" s="193" t="s">
        <v>158</v>
      </c>
      <c r="E332" s="221" t="s">
        <v>19</v>
      </c>
      <c r="F332" s="222" t="s">
        <v>161</v>
      </c>
      <c r="G332" s="220"/>
      <c r="H332" s="223">
        <v>1.9E-2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158</v>
      </c>
      <c r="AU332" s="229" t="s">
        <v>80</v>
      </c>
      <c r="AV332" s="15" t="s">
        <v>154</v>
      </c>
      <c r="AW332" s="15" t="s">
        <v>33</v>
      </c>
      <c r="AX332" s="15" t="s">
        <v>78</v>
      </c>
      <c r="AY332" s="229" t="s">
        <v>146</v>
      </c>
    </row>
    <row r="333" spans="1:65" s="2" customFormat="1" ht="24.2" customHeight="1">
      <c r="A333" s="36"/>
      <c r="B333" s="37"/>
      <c r="C333" s="180" t="s">
        <v>375</v>
      </c>
      <c r="D333" s="180" t="s">
        <v>149</v>
      </c>
      <c r="E333" s="181" t="s">
        <v>819</v>
      </c>
      <c r="F333" s="182" t="s">
        <v>820</v>
      </c>
      <c r="G333" s="183" t="s">
        <v>173</v>
      </c>
      <c r="H333" s="184">
        <v>1.4E-2</v>
      </c>
      <c r="I333" s="185"/>
      <c r="J333" s="186">
        <f>ROUND(I333*H333,2)</f>
        <v>0</v>
      </c>
      <c r="K333" s="182" t="s">
        <v>592</v>
      </c>
      <c r="L333" s="41"/>
      <c r="M333" s="187" t="s">
        <v>19</v>
      </c>
      <c r="N333" s="188" t="s">
        <v>42</v>
      </c>
      <c r="O333" s="66"/>
      <c r="P333" s="189">
        <f>O333*H333</f>
        <v>0</v>
      </c>
      <c r="Q333" s="189">
        <v>1.0597300000000001</v>
      </c>
      <c r="R333" s="189">
        <f>Q333*H333</f>
        <v>1.4836220000000001E-2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154</v>
      </c>
      <c r="AT333" s="191" t="s">
        <v>149</v>
      </c>
      <c r="AU333" s="191" t="s">
        <v>80</v>
      </c>
      <c r="AY333" s="19" t="s">
        <v>146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78</v>
      </c>
      <c r="BK333" s="192">
        <f>ROUND(I333*H333,2)</f>
        <v>0</v>
      </c>
      <c r="BL333" s="19" t="s">
        <v>154</v>
      </c>
      <c r="BM333" s="191" t="s">
        <v>821</v>
      </c>
    </row>
    <row r="334" spans="1:65" s="2" customFormat="1" ht="29.25">
      <c r="A334" s="36"/>
      <c r="B334" s="37"/>
      <c r="C334" s="38"/>
      <c r="D334" s="193" t="s">
        <v>156</v>
      </c>
      <c r="E334" s="38"/>
      <c r="F334" s="194" t="s">
        <v>822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156</v>
      </c>
      <c r="AU334" s="19" t="s">
        <v>80</v>
      </c>
    </row>
    <row r="335" spans="1:65" s="2" customFormat="1" ht="11.25">
      <c r="A335" s="36"/>
      <c r="B335" s="37"/>
      <c r="C335" s="38"/>
      <c r="D335" s="245" t="s">
        <v>595</v>
      </c>
      <c r="E335" s="38"/>
      <c r="F335" s="246" t="s">
        <v>823</v>
      </c>
      <c r="G335" s="38"/>
      <c r="H335" s="38"/>
      <c r="I335" s="195"/>
      <c r="J335" s="38"/>
      <c r="K335" s="38"/>
      <c r="L335" s="41"/>
      <c r="M335" s="196"/>
      <c r="N335" s="197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595</v>
      </c>
      <c r="AU335" s="19" t="s">
        <v>80</v>
      </c>
    </row>
    <row r="336" spans="1:65" s="13" customFormat="1" ht="22.5">
      <c r="B336" s="198"/>
      <c r="C336" s="199"/>
      <c r="D336" s="193" t="s">
        <v>158</v>
      </c>
      <c r="E336" s="200" t="s">
        <v>19</v>
      </c>
      <c r="F336" s="201" t="s">
        <v>824</v>
      </c>
      <c r="G336" s="199"/>
      <c r="H336" s="200" t="s">
        <v>19</v>
      </c>
      <c r="I336" s="202"/>
      <c r="J336" s="199"/>
      <c r="K336" s="199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158</v>
      </c>
      <c r="AU336" s="207" t="s">
        <v>80</v>
      </c>
      <c r="AV336" s="13" t="s">
        <v>78</v>
      </c>
      <c r="AW336" s="13" t="s">
        <v>33</v>
      </c>
      <c r="AX336" s="13" t="s">
        <v>71</v>
      </c>
      <c r="AY336" s="207" t="s">
        <v>146</v>
      </c>
    </row>
    <row r="337" spans="1:65" s="14" customFormat="1" ht="11.25">
      <c r="B337" s="208"/>
      <c r="C337" s="209"/>
      <c r="D337" s="193" t="s">
        <v>158</v>
      </c>
      <c r="E337" s="210" t="s">
        <v>19</v>
      </c>
      <c r="F337" s="211" t="s">
        <v>825</v>
      </c>
      <c r="G337" s="209"/>
      <c r="H337" s="212">
        <v>7.0000000000000001E-3</v>
      </c>
      <c r="I337" s="213"/>
      <c r="J337" s="209"/>
      <c r="K337" s="209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158</v>
      </c>
      <c r="AU337" s="218" t="s">
        <v>80</v>
      </c>
      <c r="AV337" s="14" t="s">
        <v>80</v>
      </c>
      <c r="AW337" s="14" t="s">
        <v>33</v>
      </c>
      <c r="AX337" s="14" t="s">
        <v>71</v>
      </c>
      <c r="AY337" s="218" t="s">
        <v>146</v>
      </c>
    </row>
    <row r="338" spans="1:65" s="13" customFormat="1" ht="22.5">
      <c r="B338" s="198"/>
      <c r="C338" s="199"/>
      <c r="D338" s="193" t="s">
        <v>158</v>
      </c>
      <c r="E338" s="200" t="s">
        <v>19</v>
      </c>
      <c r="F338" s="201" t="s">
        <v>826</v>
      </c>
      <c r="G338" s="199"/>
      <c r="H338" s="200" t="s">
        <v>19</v>
      </c>
      <c r="I338" s="202"/>
      <c r="J338" s="199"/>
      <c r="K338" s="199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158</v>
      </c>
      <c r="AU338" s="207" t="s">
        <v>80</v>
      </c>
      <c r="AV338" s="13" t="s">
        <v>78</v>
      </c>
      <c r="AW338" s="13" t="s">
        <v>33</v>
      </c>
      <c r="AX338" s="13" t="s">
        <v>71</v>
      </c>
      <c r="AY338" s="207" t="s">
        <v>146</v>
      </c>
    </row>
    <row r="339" spans="1:65" s="14" customFormat="1" ht="11.25">
      <c r="B339" s="208"/>
      <c r="C339" s="209"/>
      <c r="D339" s="193" t="s">
        <v>158</v>
      </c>
      <c r="E339" s="210" t="s">
        <v>19</v>
      </c>
      <c r="F339" s="211" t="s">
        <v>827</v>
      </c>
      <c r="G339" s="209"/>
      <c r="H339" s="212">
        <v>7.0000000000000001E-3</v>
      </c>
      <c r="I339" s="213"/>
      <c r="J339" s="209"/>
      <c r="K339" s="209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158</v>
      </c>
      <c r="AU339" s="218" t="s">
        <v>80</v>
      </c>
      <c r="AV339" s="14" t="s">
        <v>80</v>
      </c>
      <c r="AW339" s="14" t="s">
        <v>33</v>
      </c>
      <c r="AX339" s="14" t="s">
        <v>71</v>
      </c>
      <c r="AY339" s="218" t="s">
        <v>146</v>
      </c>
    </row>
    <row r="340" spans="1:65" s="15" customFormat="1" ht="11.25">
      <c r="B340" s="219"/>
      <c r="C340" s="220"/>
      <c r="D340" s="193" t="s">
        <v>158</v>
      </c>
      <c r="E340" s="221" t="s">
        <v>19</v>
      </c>
      <c r="F340" s="222" t="s">
        <v>161</v>
      </c>
      <c r="G340" s="220"/>
      <c r="H340" s="223">
        <v>1.4E-2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158</v>
      </c>
      <c r="AU340" s="229" t="s">
        <v>80</v>
      </c>
      <c r="AV340" s="15" t="s">
        <v>154</v>
      </c>
      <c r="AW340" s="15" t="s">
        <v>33</v>
      </c>
      <c r="AX340" s="15" t="s">
        <v>78</v>
      </c>
      <c r="AY340" s="229" t="s">
        <v>146</v>
      </c>
    </row>
    <row r="341" spans="1:65" s="12" customFormat="1" ht="22.9" customHeight="1">
      <c r="B341" s="164"/>
      <c r="C341" s="165"/>
      <c r="D341" s="166" t="s">
        <v>70</v>
      </c>
      <c r="E341" s="178" t="s">
        <v>154</v>
      </c>
      <c r="F341" s="178" t="s">
        <v>828</v>
      </c>
      <c r="G341" s="165"/>
      <c r="H341" s="165"/>
      <c r="I341" s="168"/>
      <c r="J341" s="179">
        <f>BK341</f>
        <v>0</v>
      </c>
      <c r="K341" s="165"/>
      <c r="L341" s="170"/>
      <c r="M341" s="171"/>
      <c r="N341" s="172"/>
      <c r="O341" s="172"/>
      <c r="P341" s="173">
        <f>SUM(P342:P460)</f>
        <v>0</v>
      </c>
      <c r="Q341" s="172"/>
      <c r="R341" s="173">
        <f>SUM(R342:R460)</f>
        <v>28.466613639999998</v>
      </c>
      <c r="S341" s="172"/>
      <c r="T341" s="174">
        <f>SUM(T342:T460)</f>
        <v>2.6366399999999999</v>
      </c>
      <c r="AR341" s="175" t="s">
        <v>78</v>
      </c>
      <c r="AT341" s="176" t="s">
        <v>70</v>
      </c>
      <c r="AU341" s="176" t="s">
        <v>78</v>
      </c>
      <c r="AY341" s="175" t="s">
        <v>146</v>
      </c>
      <c r="BK341" s="177">
        <f>SUM(BK342:BK460)</f>
        <v>0</v>
      </c>
    </row>
    <row r="342" spans="1:65" s="2" customFormat="1" ht="21.75" customHeight="1">
      <c r="A342" s="36"/>
      <c r="B342" s="37"/>
      <c r="C342" s="180" t="s">
        <v>380</v>
      </c>
      <c r="D342" s="180" t="s">
        <v>149</v>
      </c>
      <c r="E342" s="181" t="s">
        <v>829</v>
      </c>
      <c r="F342" s="182" t="s">
        <v>830</v>
      </c>
      <c r="G342" s="183" t="s">
        <v>152</v>
      </c>
      <c r="H342" s="184">
        <v>18.814</v>
      </c>
      <c r="I342" s="185"/>
      <c r="J342" s="186">
        <f>ROUND(I342*H342,2)</f>
        <v>0</v>
      </c>
      <c r="K342" s="182" t="s">
        <v>592</v>
      </c>
      <c r="L342" s="41"/>
      <c r="M342" s="187" t="s">
        <v>19</v>
      </c>
      <c r="N342" s="188" t="s">
        <v>42</v>
      </c>
      <c r="O342" s="66"/>
      <c r="P342" s="189">
        <f>O342*H342</f>
        <v>0</v>
      </c>
      <c r="Q342" s="189">
        <v>7.7999999999999999E-4</v>
      </c>
      <c r="R342" s="189">
        <f>Q342*H342</f>
        <v>1.4674919999999999E-2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154</v>
      </c>
      <c r="AT342" s="191" t="s">
        <v>149</v>
      </c>
      <c r="AU342" s="191" t="s">
        <v>80</v>
      </c>
      <c r="AY342" s="19" t="s">
        <v>146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78</v>
      </c>
      <c r="BK342" s="192">
        <f>ROUND(I342*H342,2)</f>
        <v>0</v>
      </c>
      <c r="BL342" s="19" t="s">
        <v>154</v>
      </c>
      <c r="BM342" s="191" t="s">
        <v>831</v>
      </c>
    </row>
    <row r="343" spans="1:65" s="2" customFormat="1" ht="11.25">
      <c r="A343" s="36"/>
      <c r="B343" s="37"/>
      <c r="C343" s="38"/>
      <c r="D343" s="193" t="s">
        <v>156</v>
      </c>
      <c r="E343" s="38"/>
      <c r="F343" s="194" t="s">
        <v>832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156</v>
      </c>
      <c r="AU343" s="19" t="s">
        <v>80</v>
      </c>
    </row>
    <row r="344" spans="1:65" s="2" customFormat="1" ht="11.25">
      <c r="A344" s="36"/>
      <c r="B344" s="37"/>
      <c r="C344" s="38"/>
      <c r="D344" s="245" t="s">
        <v>595</v>
      </c>
      <c r="E344" s="38"/>
      <c r="F344" s="246" t="s">
        <v>833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595</v>
      </c>
      <c r="AU344" s="19" t="s">
        <v>80</v>
      </c>
    </row>
    <row r="345" spans="1:65" s="13" customFormat="1" ht="11.25">
      <c r="B345" s="198"/>
      <c r="C345" s="199"/>
      <c r="D345" s="193" t="s">
        <v>158</v>
      </c>
      <c r="E345" s="200" t="s">
        <v>19</v>
      </c>
      <c r="F345" s="201" t="s">
        <v>834</v>
      </c>
      <c r="G345" s="199"/>
      <c r="H345" s="200" t="s">
        <v>19</v>
      </c>
      <c r="I345" s="202"/>
      <c r="J345" s="199"/>
      <c r="K345" s="199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158</v>
      </c>
      <c r="AU345" s="207" t="s">
        <v>80</v>
      </c>
      <c r="AV345" s="13" t="s">
        <v>78</v>
      </c>
      <c r="AW345" s="13" t="s">
        <v>33</v>
      </c>
      <c r="AX345" s="13" t="s">
        <v>71</v>
      </c>
      <c r="AY345" s="207" t="s">
        <v>146</v>
      </c>
    </row>
    <row r="346" spans="1:65" s="13" customFormat="1" ht="11.25">
      <c r="B346" s="198"/>
      <c r="C346" s="199"/>
      <c r="D346" s="193" t="s">
        <v>158</v>
      </c>
      <c r="E346" s="200" t="s">
        <v>19</v>
      </c>
      <c r="F346" s="201" t="s">
        <v>835</v>
      </c>
      <c r="G346" s="199"/>
      <c r="H346" s="200" t="s">
        <v>19</v>
      </c>
      <c r="I346" s="202"/>
      <c r="J346" s="199"/>
      <c r="K346" s="199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158</v>
      </c>
      <c r="AU346" s="207" t="s">
        <v>80</v>
      </c>
      <c r="AV346" s="13" t="s">
        <v>78</v>
      </c>
      <c r="AW346" s="13" t="s">
        <v>33</v>
      </c>
      <c r="AX346" s="13" t="s">
        <v>71</v>
      </c>
      <c r="AY346" s="207" t="s">
        <v>146</v>
      </c>
    </row>
    <row r="347" spans="1:65" s="14" customFormat="1" ht="11.25">
      <c r="B347" s="208"/>
      <c r="C347" s="209"/>
      <c r="D347" s="193" t="s">
        <v>158</v>
      </c>
      <c r="E347" s="210" t="s">
        <v>19</v>
      </c>
      <c r="F347" s="211" t="s">
        <v>836</v>
      </c>
      <c r="G347" s="209"/>
      <c r="H347" s="212">
        <v>18.814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158</v>
      </c>
      <c r="AU347" s="218" t="s">
        <v>80</v>
      </c>
      <c r="AV347" s="14" t="s">
        <v>80</v>
      </c>
      <c r="AW347" s="14" t="s">
        <v>33</v>
      </c>
      <c r="AX347" s="14" t="s">
        <v>71</v>
      </c>
      <c r="AY347" s="218" t="s">
        <v>146</v>
      </c>
    </row>
    <row r="348" spans="1:65" s="15" customFormat="1" ht="11.25">
      <c r="B348" s="219"/>
      <c r="C348" s="220"/>
      <c r="D348" s="193" t="s">
        <v>158</v>
      </c>
      <c r="E348" s="221" t="s">
        <v>19</v>
      </c>
      <c r="F348" s="222" t="s">
        <v>161</v>
      </c>
      <c r="G348" s="220"/>
      <c r="H348" s="223">
        <v>18.814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158</v>
      </c>
      <c r="AU348" s="229" t="s">
        <v>80</v>
      </c>
      <c r="AV348" s="15" t="s">
        <v>154</v>
      </c>
      <c r="AW348" s="15" t="s">
        <v>33</v>
      </c>
      <c r="AX348" s="15" t="s">
        <v>78</v>
      </c>
      <c r="AY348" s="229" t="s">
        <v>146</v>
      </c>
    </row>
    <row r="349" spans="1:65" s="2" customFormat="1" ht="21.75" customHeight="1">
      <c r="A349" s="36"/>
      <c r="B349" s="37"/>
      <c r="C349" s="180" t="s">
        <v>385</v>
      </c>
      <c r="D349" s="180" t="s">
        <v>149</v>
      </c>
      <c r="E349" s="181" t="s">
        <v>837</v>
      </c>
      <c r="F349" s="182" t="s">
        <v>838</v>
      </c>
      <c r="G349" s="183" t="s">
        <v>152</v>
      </c>
      <c r="H349" s="184">
        <v>40.814</v>
      </c>
      <c r="I349" s="185"/>
      <c r="J349" s="186">
        <f>ROUND(I349*H349,2)</f>
        <v>0</v>
      </c>
      <c r="K349" s="182" t="s">
        <v>592</v>
      </c>
      <c r="L349" s="41"/>
      <c r="M349" s="187" t="s">
        <v>19</v>
      </c>
      <c r="N349" s="188" t="s">
        <v>42</v>
      </c>
      <c r="O349" s="66"/>
      <c r="P349" s="189">
        <f>O349*H349</f>
        <v>0</v>
      </c>
      <c r="Q349" s="189">
        <v>5.9999999999999995E-4</v>
      </c>
      <c r="R349" s="189">
        <f>Q349*H349</f>
        <v>2.4488399999999997E-2</v>
      </c>
      <c r="S349" s="189">
        <v>0</v>
      </c>
      <c r="T349" s="19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1" t="s">
        <v>154</v>
      </c>
      <c r="AT349" s="191" t="s">
        <v>149</v>
      </c>
      <c r="AU349" s="191" t="s">
        <v>80</v>
      </c>
      <c r="AY349" s="19" t="s">
        <v>146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78</v>
      </c>
      <c r="BK349" s="192">
        <f>ROUND(I349*H349,2)</f>
        <v>0</v>
      </c>
      <c r="BL349" s="19" t="s">
        <v>154</v>
      </c>
      <c r="BM349" s="191" t="s">
        <v>839</v>
      </c>
    </row>
    <row r="350" spans="1:65" s="2" customFormat="1" ht="11.25">
      <c r="A350" s="36"/>
      <c r="B350" s="37"/>
      <c r="C350" s="38"/>
      <c r="D350" s="193" t="s">
        <v>156</v>
      </c>
      <c r="E350" s="38"/>
      <c r="F350" s="194" t="s">
        <v>840</v>
      </c>
      <c r="G350" s="38"/>
      <c r="H350" s="38"/>
      <c r="I350" s="195"/>
      <c r="J350" s="38"/>
      <c r="K350" s="38"/>
      <c r="L350" s="41"/>
      <c r="M350" s="196"/>
      <c r="N350" s="197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156</v>
      </c>
      <c r="AU350" s="19" t="s">
        <v>80</v>
      </c>
    </row>
    <row r="351" spans="1:65" s="2" customFormat="1" ht="11.25">
      <c r="A351" s="36"/>
      <c r="B351" s="37"/>
      <c r="C351" s="38"/>
      <c r="D351" s="245" t="s">
        <v>595</v>
      </c>
      <c r="E351" s="38"/>
      <c r="F351" s="246" t="s">
        <v>841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595</v>
      </c>
      <c r="AU351" s="19" t="s">
        <v>80</v>
      </c>
    </row>
    <row r="352" spans="1:65" s="13" customFormat="1" ht="11.25">
      <c r="B352" s="198"/>
      <c r="C352" s="199"/>
      <c r="D352" s="193" t="s">
        <v>158</v>
      </c>
      <c r="E352" s="200" t="s">
        <v>19</v>
      </c>
      <c r="F352" s="201" t="s">
        <v>842</v>
      </c>
      <c r="G352" s="199"/>
      <c r="H352" s="200" t="s">
        <v>19</v>
      </c>
      <c r="I352" s="202"/>
      <c r="J352" s="199"/>
      <c r="K352" s="199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158</v>
      </c>
      <c r="AU352" s="207" t="s">
        <v>80</v>
      </c>
      <c r="AV352" s="13" t="s">
        <v>78</v>
      </c>
      <c r="AW352" s="13" t="s">
        <v>33</v>
      </c>
      <c r="AX352" s="13" t="s">
        <v>71</v>
      </c>
      <c r="AY352" s="207" t="s">
        <v>146</v>
      </c>
    </row>
    <row r="353" spans="1:65" s="13" customFormat="1" ht="11.25">
      <c r="B353" s="198"/>
      <c r="C353" s="199"/>
      <c r="D353" s="193" t="s">
        <v>158</v>
      </c>
      <c r="E353" s="200" t="s">
        <v>19</v>
      </c>
      <c r="F353" s="201" t="s">
        <v>843</v>
      </c>
      <c r="G353" s="199"/>
      <c r="H353" s="200" t="s">
        <v>19</v>
      </c>
      <c r="I353" s="202"/>
      <c r="J353" s="199"/>
      <c r="K353" s="199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158</v>
      </c>
      <c r="AU353" s="207" t="s">
        <v>80</v>
      </c>
      <c r="AV353" s="13" t="s">
        <v>78</v>
      </c>
      <c r="AW353" s="13" t="s">
        <v>33</v>
      </c>
      <c r="AX353" s="13" t="s">
        <v>71</v>
      </c>
      <c r="AY353" s="207" t="s">
        <v>146</v>
      </c>
    </row>
    <row r="354" spans="1:65" s="14" customFormat="1" ht="11.25">
      <c r="B354" s="208"/>
      <c r="C354" s="209"/>
      <c r="D354" s="193" t="s">
        <v>158</v>
      </c>
      <c r="E354" s="210" t="s">
        <v>19</v>
      </c>
      <c r="F354" s="211" t="s">
        <v>836</v>
      </c>
      <c r="G354" s="209"/>
      <c r="H354" s="212">
        <v>18.814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158</v>
      </c>
      <c r="AU354" s="218" t="s">
        <v>80</v>
      </c>
      <c r="AV354" s="14" t="s">
        <v>80</v>
      </c>
      <c r="AW354" s="14" t="s">
        <v>33</v>
      </c>
      <c r="AX354" s="14" t="s">
        <v>71</v>
      </c>
      <c r="AY354" s="218" t="s">
        <v>146</v>
      </c>
    </row>
    <row r="355" spans="1:65" s="13" customFormat="1" ht="11.25">
      <c r="B355" s="198"/>
      <c r="C355" s="199"/>
      <c r="D355" s="193" t="s">
        <v>158</v>
      </c>
      <c r="E355" s="200" t="s">
        <v>19</v>
      </c>
      <c r="F355" s="201" t="s">
        <v>844</v>
      </c>
      <c r="G355" s="199"/>
      <c r="H355" s="200" t="s">
        <v>19</v>
      </c>
      <c r="I355" s="202"/>
      <c r="J355" s="199"/>
      <c r="K355" s="199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158</v>
      </c>
      <c r="AU355" s="207" t="s">
        <v>80</v>
      </c>
      <c r="AV355" s="13" t="s">
        <v>78</v>
      </c>
      <c r="AW355" s="13" t="s">
        <v>33</v>
      </c>
      <c r="AX355" s="13" t="s">
        <v>71</v>
      </c>
      <c r="AY355" s="207" t="s">
        <v>146</v>
      </c>
    </row>
    <row r="356" spans="1:65" s="14" customFormat="1" ht="11.25">
      <c r="B356" s="208"/>
      <c r="C356" s="209"/>
      <c r="D356" s="193" t="s">
        <v>158</v>
      </c>
      <c r="E356" s="210" t="s">
        <v>19</v>
      </c>
      <c r="F356" s="211" t="s">
        <v>845</v>
      </c>
      <c r="G356" s="209"/>
      <c r="H356" s="212">
        <v>22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158</v>
      </c>
      <c r="AU356" s="218" t="s">
        <v>80</v>
      </c>
      <c r="AV356" s="14" t="s">
        <v>80</v>
      </c>
      <c r="AW356" s="14" t="s">
        <v>33</v>
      </c>
      <c r="AX356" s="14" t="s">
        <v>71</v>
      </c>
      <c r="AY356" s="218" t="s">
        <v>146</v>
      </c>
    </row>
    <row r="357" spans="1:65" s="15" customFormat="1" ht="11.25">
      <c r="B357" s="219"/>
      <c r="C357" s="220"/>
      <c r="D357" s="193" t="s">
        <v>158</v>
      </c>
      <c r="E357" s="221" t="s">
        <v>19</v>
      </c>
      <c r="F357" s="222" t="s">
        <v>161</v>
      </c>
      <c r="G357" s="220"/>
      <c r="H357" s="223">
        <v>40.814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158</v>
      </c>
      <c r="AU357" s="229" t="s">
        <v>80</v>
      </c>
      <c r="AV357" s="15" t="s">
        <v>154</v>
      </c>
      <c r="AW357" s="15" t="s">
        <v>33</v>
      </c>
      <c r="AX357" s="15" t="s">
        <v>78</v>
      </c>
      <c r="AY357" s="229" t="s">
        <v>146</v>
      </c>
    </row>
    <row r="358" spans="1:65" s="2" customFormat="1" ht="24.2" customHeight="1">
      <c r="A358" s="36"/>
      <c r="B358" s="37"/>
      <c r="C358" s="230" t="s">
        <v>390</v>
      </c>
      <c r="D358" s="230" t="s">
        <v>170</v>
      </c>
      <c r="E358" s="231" t="s">
        <v>846</v>
      </c>
      <c r="F358" s="232" t="s">
        <v>847</v>
      </c>
      <c r="G358" s="233" t="s">
        <v>173</v>
      </c>
      <c r="H358" s="234">
        <v>0.192</v>
      </c>
      <c r="I358" s="235"/>
      <c r="J358" s="236">
        <f>ROUND(I358*H358,2)</f>
        <v>0</v>
      </c>
      <c r="K358" s="232" t="s">
        <v>592</v>
      </c>
      <c r="L358" s="237"/>
      <c r="M358" s="238" t="s">
        <v>19</v>
      </c>
      <c r="N358" s="239" t="s">
        <v>42</v>
      </c>
      <c r="O358" s="66"/>
      <c r="P358" s="189">
        <f>O358*H358</f>
        <v>0</v>
      </c>
      <c r="Q358" s="189">
        <v>1</v>
      </c>
      <c r="R358" s="189">
        <f>Q358*H358</f>
        <v>0.192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174</v>
      </c>
      <c r="AT358" s="191" t="s">
        <v>170</v>
      </c>
      <c r="AU358" s="191" t="s">
        <v>80</v>
      </c>
      <c r="AY358" s="19" t="s">
        <v>146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78</v>
      </c>
      <c r="BK358" s="192">
        <f>ROUND(I358*H358,2)</f>
        <v>0</v>
      </c>
      <c r="BL358" s="19" t="s">
        <v>154</v>
      </c>
      <c r="BM358" s="191" t="s">
        <v>848</v>
      </c>
    </row>
    <row r="359" spans="1:65" s="2" customFormat="1" ht="11.25">
      <c r="A359" s="36"/>
      <c r="B359" s="37"/>
      <c r="C359" s="38"/>
      <c r="D359" s="193" t="s">
        <v>156</v>
      </c>
      <c r="E359" s="38"/>
      <c r="F359" s="194" t="s">
        <v>847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156</v>
      </c>
      <c r="AU359" s="19" t="s">
        <v>80</v>
      </c>
    </row>
    <row r="360" spans="1:65" s="13" customFormat="1" ht="11.25">
      <c r="B360" s="198"/>
      <c r="C360" s="199"/>
      <c r="D360" s="193" t="s">
        <v>158</v>
      </c>
      <c r="E360" s="200" t="s">
        <v>19</v>
      </c>
      <c r="F360" s="201" t="s">
        <v>849</v>
      </c>
      <c r="G360" s="199"/>
      <c r="H360" s="200" t="s">
        <v>19</v>
      </c>
      <c r="I360" s="202"/>
      <c r="J360" s="199"/>
      <c r="K360" s="199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158</v>
      </c>
      <c r="AU360" s="207" t="s">
        <v>80</v>
      </c>
      <c r="AV360" s="13" t="s">
        <v>78</v>
      </c>
      <c r="AW360" s="13" t="s">
        <v>33</v>
      </c>
      <c r="AX360" s="13" t="s">
        <v>71</v>
      </c>
      <c r="AY360" s="207" t="s">
        <v>146</v>
      </c>
    </row>
    <row r="361" spans="1:65" s="14" customFormat="1" ht="11.25">
      <c r="B361" s="208"/>
      <c r="C361" s="209"/>
      <c r="D361" s="193" t="s">
        <v>158</v>
      </c>
      <c r="E361" s="210" t="s">
        <v>19</v>
      </c>
      <c r="F361" s="211" t="s">
        <v>850</v>
      </c>
      <c r="G361" s="209"/>
      <c r="H361" s="212">
        <v>0.192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158</v>
      </c>
      <c r="AU361" s="218" t="s">
        <v>80</v>
      </c>
      <c r="AV361" s="14" t="s">
        <v>80</v>
      </c>
      <c r="AW361" s="14" t="s">
        <v>33</v>
      </c>
      <c r="AX361" s="14" t="s">
        <v>71</v>
      </c>
      <c r="AY361" s="218" t="s">
        <v>146</v>
      </c>
    </row>
    <row r="362" spans="1:65" s="15" customFormat="1" ht="11.25">
      <c r="B362" s="219"/>
      <c r="C362" s="220"/>
      <c r="D362" s="193" t="s">
        <v>158</v>
      </c>
      <c r="E362" s="221" t="s">
        <v>19</v>
      </c>
      <c r="F362" s="222" t="s">
        <v>161</v>
      </c>
      <c r="G362" s="220"/>
      <c r="H362" s="223">
        <v>0.192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158</v>
      </c>
      <c r="AU362" s="229" t="s">
        <v>80</v>
      </c>
      <c r="AV362" s="15" t="s">
        <v>154</v>
      </c>
      <c r="AW362" s="15" t="s">
        <v>33</v>
      </c>
      <c r="AX362" s="15" t="s">
        <v>78</v>
      </c>
      <c r="AY362" s="229" t="s">
        <v>146</v>
      </c>
    </row>
    <row r="363" spans="1:65" s="2" customFormat="1" ht="21.75" customHeight="1">
      <c r="A363" s="36"/>
      <c r="B363" s="37"/>
      <c r="C363" s="180" t="s">
        <v>395</v>
      </c>
      <c r="D363" s="180" t="s">
        <v>149</v>
      </c>
      <c r="E363" s="181" t="s">
        <v>851</v>
      </c>
      <c r="F363" s="182" t="s">
        <v>852</v>
      </c>
      <c r="G363" s="183" t="s">
        <v>152</v>
      </c>
      <c r="H363" s="184">
        <v>43.944000000000003</v>
      </c>
      <c r="I363" s="185"/>
      <c r="J363" s="186">
        <f>ROUND(I363*H363,2)</f>
        <v>0</v>
      </c>
      <c r="K363" s="182" t="s">
        <v>592</v>
      </c>
      <c r="L363" s="41"/>
      <c r="M363" s="187" t="s">
        <v>19</v>
      </c>
      <c r="N363" s="188" t="s">
        <v>42</v>
      </c>
      <c r="O363" s="66"/>
      <c r="P363" s="189">
        <f>O363*H363</f>
        <v>0</v>
      </c>
      <c r="Q363" s="189">
        <v>3.6999999999999999E-4</v>
      </c>
      <c r="R363" s="189">
        <f>Q363*H363</f>
        <v>1.6259280000000001E-2</v>
      </c>
      <c r="S363" s="189">
        <v>0.06</v>
      </c>
      <c r="T363" s="190">
        <f>S363*H363</f>
        <v>2.6366399999999999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154</v>
      </c>
      <c r="AT363" s="191" t="s">
        <v>149</v>
      </c>
      <c r="AU363" s="191" t="s">
        <v>80</v>
      </c>
      <c r="AY363" s="19" t="s">
        <v>146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78</v>
      </c>
      <c r="BK363" s="192">
        <f>ROUND(I363*H363,2)</f>
        <v>0</v>
      </c>
      <c r="BL363" s="19" t="s">
        <v>154</v>
      </c>
      <c r="BM363" s="191" t="s">
        <v>853</v>
      </c>
    </row>
    <row r="364" spans="1:65" s="2" customFormat="1" ht="11.25">
      <c r="A364" s="36"/>
      <c r="B364" s="37"/>
      <c r="C364" s="38"/>
      <c r="D364" s="193" t="s">
        <v>156</v>
      </c>
      <c r="E364" s="38"/>
      <c r="F364" s="194" t="s">
        <v>854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156</v>
      </c>
      <c r="AU364" s="19" t="s">
        <v>80</v>
      </c>
    </row>
    <row r="365" spans="1:65" s="2" customFormat="1" ht="11.25">
      <c r="A365" s="36"/>
      <c r="B365" s="37"/>
      <c r="C365" s="38"/>
      <c r="D365" s="245" t="s">
        <v>595</v>
      </c>
      <c r="E365" s="38"/>
      <c r="F365" s="246" t="s">
        <v>855</v>
      </c>
      <c r="G365" s="38"/>
      <c r="H365" s="38"/>
      <c r="I365" s="195"/>
      <c r="J365" s="38"/>
      <c r="K365" s="38"/>
      <c r="L365" s="41"/>
      <c r="M365" s="196"/>
      <c r="N365" s="197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595</v>
      </c>
      <c r="AU365" s="19" t="s">
        <v>80</v>
      </c>
    </row>
    <row r="366" spans="1:65" s="13" customFormat="1" ht="11.25">
      <c r="B366" s="198"/>
      <c r="C366" s="199"/>
      <c r="D366" s="193" t="s">
        <v>158</v>
      </c>
      <c r="E366" s="200" t="s">
        <v>19</v>
      </c>
      <c r="F366" s="201" t="s">
        <v>834</v>
      </c>
      <c r="G366" s="199"/>
      <c r="H366" s="200" t="s">
        <v>19</v>
      </c>
      <c r="I366" s="202"/>
      <c r="J366" s="199"/>
      <c r="K366" s="199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158</v>
      </c>
      <c r="AU366" s="207" t="s">
        <v>80</v>
      </c>
      <c r="AV366" s="13" t="s">
        <v>78</v>
      </c>
      <c r="AW366" s="13" t="s">
        <v>33</v>
      </c>
      <c r="AX366" s="13" t="s">
        <v>71</v>
      </c>
      <c r="AY366" s="207" t="s">
        <v>146</v>
      </c>
    </row>
    <row r="367" spans="1:65" s="13" customFormat="1" ht="11.25">
      <c r="B367" s="198"/>
      <c r="C367" s="199"/>
      <c r="D367" s="193" t="s">
        <v>158</v>
      </c>
      <c r="E367" s="200" t="s">
        <v>19</v>
      </c>
      <c r="F367" s="201" t="s">
        <v>843</v>
      </c>
      <c r="G367" s="199"/>
      <c r="H367" s="200" t="s">
        <v>19</v>
      </c>
      <c r="I367" s="202"/>
      <c r="J367" s="199"/>
      <c r="K367" s="199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158</v>
      </c>
      <c r="AU367" s="207" t="s">
        <v>80</v>
      </c>
      <c r="AV367" s="13" t="s">
        <v>78</v>
      </c>
      <c r="AW367" s="13" t="s">
        <v>33</v>
      </c>
      <c r="AX367" s="13" t="s">
        <v>71</v>
      </c>
      <c r="AY367" s="207" t="s">
        <v>146</v>
      </c>
    </row>
    <row r="368" spans="1:65" s="14" customFormat="1" ht="11.25">
      <c r="B368" s="208"/>
      <c r="C368" s="209"/>
      <c r="D368" s="193" t="s">
        <v>158</v>
      </c>
      <c r="E368" s="210" t="s">
        <v>19</v>
      </c>
      <c r="F368" s="211" t="s">
        <v>856</v>
      </c>
      <c r="G368" s="209"/>
      <c r="H368" s="212">
        <v>21.943999999999999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158</v>
      </c>
      <c r="AU368" s="218" t="s">
        <v>80</v>
      </c>
      <c r="AV368" s="14" t="s">
        <v>80</v>
      </c>
      <c r="AW368" s="14" t="s">
        <v>33</v>
      </c>
      <c r="AX368" s="14" t="s">
        <v>71</v>
      </c>
      <c r="AY368" s="218" t="s">
        <v>146</v>
      </c>
    </row>
    <row r="369" spans="1:65" s="13" customFormat="1" ht="11.25">
      <c r="B369" s="198"/>
      <c r="C369" s="199"/>
      <c r="D369" s="193" t="s">
        <v>158</v>
      </c>
      <c r="E369" s="200" t="s">
        <v>19</v>
      </c>
      <c r="F369" s="201" t="s">
        <v>844</v>
      </c>
      <c r="G369" s="199"/>
      <c r="H369" s="200" t="s">
        <v>19</v>
      </c>
      <c r="I369" s="202"/>
      <c r="J369" s="199"/>
      <c r="K369" s="199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158</v>
      </c>
      <c r="AU369" s="207" t="s">
        <v>80</v>
      </c>
      <c r="AV369" s="13" t="s">
        <v>78</v>
      </c>
      <c r="AW369" s="13" t="s">
        <v>33</v>
      </c>
      <c r="AX369" s="13" t="s">
        <v>71</v>
      </c>
      <c r="AY369" s="207" t="s">
        <v>146</v>
      </c>
    </row>
    <row r="370" spans="1:65" s="14" customFormat="1" ht="11.25">
      <c r="B370" s="208"/>
      <c r="C370" s="209"/>
      <c r="D370" s="193" t="s">
        <v>158</v>
      </c>
      <c r="E370" s="210" t="s">
        <v>19</v>
      </c>
      <c r="F370" s="211" t="s">
        <v>845</v>
      </c>
      <c r="G370" s="209"/>
      <c r="H370" s="212">
        <v>22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158</v>
      </c>
      <c r="AU370" s="218" t="s">
        <v>80</v>
      </c>
      <c r="AV370" s="14" t="s">
        <v>80</v>
      </c>
      <c r="AW370" s="14" t="s">
        <v>33</v>
      </c>
      <c r="AX370" s="14" t="s">
        <v>71</v>
      </c>
      <c r="AY370" s="218" t="s">
        <v>146</v>
      </c>
    </row>
    <row r="371" spans="1:65" s="15" customFormat="1" ht="11.25">
      <c r="B371" s="219"/>
      <c r="C371" s="220"/>
      <c r="D371" s="193" t="s">
        <v>158</v>
      </c>
      <c r="E371" s="221" t="s">
        <v>19</v>
      </c>
      <c r="F371" s="222" t="s">
        <v>161</v>
      </c>
      <c r="G371" s="220"/>
      <c r="H371" s="223">
        <v>43.944000000000003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158</v>
      </c>
      <c r="AU371" s="229" t="s">
        <v>80</v>
      </c>
      <c r="AV371" s="15" t="s">
        <v>154</v>
      </c>
      <c r="AW371" s="15" t="s">
        <v>33</v>
      </c>
      <c r="AX371" s="15" t="s">
        <v>78</v>
      </c>
      <c r="AY371" s="229" t="s">
        <v>146</v>
      </c>
    </row>
    <row r="372" spans="1:65" s="2" customFormat="1" ht="24.2" customHeight="1">
      <c r="A372" s="36"/>
      <c r="B372" s="37"/>
      <c r="C372" s="180" t="s">
        <v>400</v>
      </c>
      <c r="D372" s="180" t="s">
        <v>149</v>
      </c>
      <c r="E372" s="181" t="s">
        <v>857</v>
      </c>
      <c r="F372" s="182" t="s">
        <v>858</v>
      </c>
      <c r="G372" s="183" t="s">
        <v>708</v>
      </c>
      <c r="H372" s="184">
        <v>57.863999999999997</v>
      </c>
      <c r="I372" s="185"/>
      <c r="J372" s="186">
        <f>ROUND(I372*H372,2)</f>
        <v>0</v>
      </c>
      <c r="K372" s="182" t="s">
        <v>592</v>
      </c>
      <c r="L372" s="41"/>
      <c r="M372" s="187" t="s">
        <v>19</v>
      </c>
      <c r="N372" s="188" t="s">
        <v>42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154</v>
      </c>
      <c r="AT372" s="191" t="s">
        <v>149</v>
      </c>
      <c r="AU372" s="191" t="s">
        <v>80</v>
      </c>
      <c r="AY372" s="19" t="s">
        <v>146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78</v>
      </c>
      <c r="BK372" s="192">
        <f>ROUND(I372*H372,2)</f>
        <v>0</v>
      </c>
      <c r="BL372" s="19" t="s">
        <v>154</v>
      </c>
      <c r="BM372" s="191" t="s">
        <v>859</v>
      </c>
    </row>
    <row r="373" spans="1:65" s="2" customFormat="1" ht="48.75">
      <c r="A373" s="36"/>
      <c r="B373" s="37"/>
      <c r="C373" s="38"/>
      <c r="D373" s="193" t="s">
        <v>156</v>
      </c>
      <c r="E373" s="38"/>
      <c r="F373" s="194" t="s">
        <v>860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156</v>
      </c>
      <c r="AU373" s="19" t="s">
        <v>80</v>
      </c>
    </row>
    <row r="374" spans="1:65" s="2" customFormat="1" ht="11.25">
      <c r="A374" s="36"/>
      <c r="B374" s="37"/>
      <c r="C374" s="38"/>
      <c r="D374" s="245" t="s">
        <v>595</v>
      </c>
      <c r="E374" s="38"/>
      <c r="F374" s="246" t="s">
        <v>861</v>
      </c>
      <c r="G374" s="38"/>
      <c r="H374" s="38"/>
      <c r="I374" s="195"/>
      <c r="J374" s="38"/>
      <c r="K374" s="38"/>
      <c r="L374" s="41"/>
      <c r="M374" s="196"/>
      <c r="N374" s="197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595</v>
      </c>
      <c r="AU374" s="19" t="s">
        <v>80</v>
      </c>
    </row>
    <row r="375" spans="1:65" s="14" customFormat="1" ht="22.5">
      <c r="B375" s="208"/>
      <c r="C375" s="209"/>
      <c r="D375" s="193" t="s">
        <v>158</v>
      </c>
      <c r="E375" s="210" t="s">
        <v>19</v>
      </c>
      <c r="F375" s="211" t="s">
        <v>862</v>
      </c>
      <c r="G375" s="209"/>
      <c r="H375" s="212">
        <v>23.231999999999999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158</v>
      </c>
      <c r="AU375" s="218" t="s">
        <v>80</v>
      </c>
      <c r="AV375" s="14" t="s">
        <v>80</v>
      </c>
      <c r="AW375" s="14" t="s">
        <v>33</v>
      </c>
      <c r="AX375" s="14" t="s">
        <v>71</v>
      </c>
      <c r="AY375" s="218" t="s">
        <v>146</v>
      </c>
    </row>
    <row r="376" spans="1:65" s="14" customFormat="1" ht="11.25">
      <c r="B376" s="208"/>
      <c r="C376" s="209"/>
      <c r="D376" s="193" t="s">
        <v>158</v>
      </c>
      <c r="E376" s="210" t="s">
        <v>19</v>
      </c>
      <c r="F376" s="211" t="s">
        <v>863</v>
      </c>
      <c r="G376" s="209"/>
      <c r="H376" s="212">
        <v>10.96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158</v>
      </c>
      <c r="AU376" s="218" t="s">
        <v>80</v>
      </c>
      <c r="AV376" s="14" t="s">
        <v>80</v>
      </c>
      <c r="AW376" s="14" t="s">
        <v>33</v>
      </c>
      <c r="AX376" s="14" t="s">
        <v>71</v>
      </c>
      <c r="AY376" s="218" t="s">
        <v>146</v>
      </c>
    </row>
    <row r="377" spans="1:65" s="14" customFormat="1" ht="11.25">
      <c r="B377" s="208"/>
      <c r="C377" s="209"/>
      <c r="D377" s="193" t="s">
        <v>158</v>
      </c>
      <c r="E377" s="210" t="s">
        <v>19</v>
      </c>
      <c r="F377" s="211" t="s">
        <v>864</v>
      </c>
      <c r="G377" s="209"/>
      <c r="H377" s="212">
        <v>15.48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158</v>
      </c>
      <c r="AU377" s="218" t="s">
        <v>80</v>
      </c>
      <c r="AV377" s="14" t="s">
        <v>80</v>
      </c>
      <c r="AW377" s="14" t="s">
        <v>33</v>
      </c>
      <c r="AX377" s="14" t="s">
        <v>71</v>
      </c>
      <c r="AY377" s="218" t="s">
        <v>146</v>
      </c>
    </row>
    <row r="378" spans="1:65" s="14" customFormat="1" ht="22.5">
      <c r="B378" s="208"/>
      <c r="C378" s="209"/>
      <c r="D378" s="193" t="s">
        <v>158</v>
      </c>
      <c r="E378" s="210" t="s">
        <v>19</v>
      </c>
      <c r="F378" s="211" t="s">
        <v>865</v>
      </c>
      <c r="G378" s="209"/>
      <c r="H378" s="212">
        <v>8.1920000000000002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158</v>
      </c>
      <c r="AU378" s="218" t="s">
        <v>80</v>
      </c>
      <c r="AV378" s="14" t="s">
        <v>80</v>
      </c>
      <c r="AW378" s="14" t="s">
        <v>33</v>
      </c>
      <c r="AX378" s="14" t="s">
        <v>71</v>
      </c>
      <c r="AY378" s="218" t="s">
        <v>146</v>
      </c>
    </row>
    <row r="379" spans="1:65" s="15" customFormat="1" ht="11.25">
      <c r="B379" s="219"/>
      <c r="C379" s="220"/>
      <c r="D379" s="193" t="s">
        <v>158</v>
      </c>
      <c r="E379" s="221" t="s">
        <v>19</v>
      </c>
      <c r="F379" s="222" t="s">
        <v>161</v>
      </c>
      <c r="G379" s="220"/>
      <c r="H379" s="223">
        <v>57.863999999999997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158</v>
      </c>
      <c r="AU379" s="229" t="s">
        <v>80</v>
      </c>
      <c r="AV379" s="15" t="s">
        <v>154</v>
      </c>
      <c r="AW379" s="15" t="s">
        <v>33</v>
      </c>
      <c r="AX379" s="15" t="s">
        <v>78</v>
      </c>
      <c r="AY379" s="229" t="s">
        <v>146</v>
      </c>
    </row>
    <row r="380" spans="1:65" s="2" customFormat="1" ht="16.5" customHeight="1">
      <c r="A380" s="36"/>
      <c r="B380" s="37"/>
      <c r="C380" s="230" t="s">
        <v>405</v>
      </c>
      <c r="D380" s="230" t="s">
        <v>170</v>
      </c>
      <c r="E380" s="231" t="s">
        <v>866</v>
      </c>
      <c r="F380" s="232" t="s">
        <v>867</v>
      </c>
      <c r="G380" s="233" t="s">
        <v>173</v>
      </c>
      <c r="H380" s="234">
        <v>1.2999999999999999E-2</v>
      </c>
      <c r="I380" s="235"/>
      <c r="J380" s="236">
        <f>ROUND(I380*H380,2)</f>
        <v>0</v>
      </c>
      <c r="K380" s="232" t="s">
        <v>592</v>
      </c>
      <c r="L380" s="237"/>
      <c r="M380" s="238" t="s">
        <v>19</v>
      </c>
      <c r="N380" s="239" t="s">
        <v>42</v>
      </c>
      <c r="O380" s="66"/>
      <c r="P380" s="189">
        <f>O380*H380</f>
        <v>0</v>
      </c>
      <c r="Q380" s="189">
        <v>1</v>
      </c>
      <c r="R380" s="189">
        <f>Q380*H380</f>
        <v>1.2999999999999999E-2</v>
      </c>
      <c r="S380" s="189">
        <v>0</v>
      </c>
      <c r="T380" s="19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174</v>
      </c>
      <c r="AT380" s="191" t="s">
        <v>170</v>
      </c>
      <c r="AU380" s="191" t="s">
        <v>80</v>
      </c>
      <c r="AY380" s="19" t="s">
        <v>146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78</v>
      </c>
      <c r="BK380" s="192">
        <f>ROUND(I380*H380,2)</f>
        <v>0</v>
      </c>
      <c r="BL380" s="19" t="s">
        <v>154</v>
      </c>
      <c r="BM380" s="191" t="s">
        <v>868</v>
      </c>
    </row>
    <row r="381" spans="1:65" s="2" customFormat="1" ht="11.25">
      <c r="A381" s="36"/>
      <c r="B381" s="37"/>
      <c r="C381" s="38"/>
      <c r="D381" s="193" t="s">
        <v>156</v>
      </c>
      <c r="E381" s="38"/>
      <c r="F381" s="194" t="s">
        <v>867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156</v>
      </c>
      <c r="AU381" s="19" t="s">
        <v>80</v>
      </c>
    </row>
    <row r="382" spans="1:65" s="13" customFormat="1" ht="22.5">
      <c r="B382" s="198"/>
      <c r="C382" s="199"/>
      <c r="D382" s="193" t="s">
        <v>158</v>
      </c>
      <c r="E382" s="200" t="s">
        <v>19</v>
      </c>
      <c r="F382" s="201" t="s">
        <v>869</v>
      </c>
      <c r="G382" s="199"/>
      <c r="H382" s="200" t="s">
        <v>19</v>
      </c>
      <c r="I382" s="202"/>
      <c r="J382" s="199"/>
      <c r="K382" s="199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158</v>
      </c>
      <c r="AU382" s="207" t="s">
        <v>80</v>
      </c>
      <c r="AV382" s="13" t="s">
        <v>78</v>
      </c>
      <c r="AW382" s="13" t="s">
        <v>33</v>
      </c>
      <c r="AX382" s="13" t="s">
        <v>71</v>
      </c>
      <c r="AY382" s="207" t="s">
        <v>146</v>
      </c>
    </row>
    <row r="383" spans="1:65" s="14" customFormat="1" ht="11.25">
      <c r="B383" s="208"/>
      <c r="C383" s="209"/>
      <c r="D383" s="193" t="s">
        <v>158</v>
      </c>
      <c r="E383" s="210" t="s">
        <v>19</v>
      </c>
      <c r="F383" s="211" t="s">
        <v>870</v>
      </c>
      <c r="G383" s="209"/>
      <c r="H383" s="212">
        <v>1.2999999999999999E-2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158</v>
      </c>
      <c r="AU383" s="218" t="s">
        <v>80</v>
      </c>
      <c r="AV383" s="14" t="s">
        <v>80</v>
      </c>
      <c r="AW383" s="14" t="s">
        <v>33</v>
      </c>
      <c r="AX383" s="14" t="s">
        <v>71</v>
      </c>
      <c r="AY383" s="218" t="s">
        <v>146</v>
      </c>
    </row>
    <row r="384" spans="1:65" s="15" customFormat="1" ht="11.25">
      <c r="B384" s="219"/>
      <c r="C384" s="220"/>
      <c r="D384" s="193" t="s">
        <v>158</v>
      </c>
      <c r="E384" s="221" t="s">
        <v>19</v>
      </c>
      <c r="F384" s="222" t="s">
        <v>161</v>
      </c>
      <c r="G384" s="220"/>
      <c r="H384" s="223">
        <v>1.2999999999999999E-2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158</v>
      </c>
      <c r="AU384" s="229" t="s">
        <v>80</v>
      </c>
      <c r="AV384" s="15" t="s">
        <v>154</v>
      </c>
      <c r="AW384" s="15" t="s">
        <v>33</v>
      </c>
      <c r="AX384" s="15" t="s">
        <v>78</v>
      </c>
      <c r="AY384" s="229" t="s">
        <v>146</v>
      </c>
    </row>
    <row r="385" spans="1:65" s="2" customFormat="1" ht="24.2" customHeight="1">
      <c r="A385" s="36"/>
      <c r="B385" s="37"/>
      <c r="C385" s="230" t="s">
        <v>411</v>
      </c>
      <c r="D385" s="230" t="s">
        <v>170</v>
      </c>
      <c r="E385" s="231" t="s">
        <v>871</v>
      </c>
      <c r="F385" s="232" t="s">
        <v>872</v>
      </c>
      <c r="G385" s="233" t="s">
        <v>173</v>
      </c>
      <c r="H385" s="234">
        <v>2.4E-2</v>
      </c>
      <c r="I385" s="235"/>
      <c r="J385" s="236">
        <f>ROUND(I385*H385,2)</f>
        <v>0</v>
      </c>
      <c r="K385" s="232" t="s">
        <v>592</v>
      </c>
      <c r="L385" s="237"/>
      <c r="M385" s="238" t="s">
        <v>19</v>
      </c>
      <c r="N385" s="239" t="s">
        <v>42</v>
      </c>
      <c r="O385" s="66"/>
      <c r="P385" s="189">
        <f>O385*H385</f>
        <v>0</v>
      </c>
      <c r="Q385" s="189">
        <v>1</v>
      </c>
      <c r="R385" s="189">
        <f>Q385*H385</f>
        <v>2.4E-2</v>
      </c>
      <c r="S385" s="189">
        <v>0</v>
      </c>
      <c r="T385" s="19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1" t="s">
        <v>174</v>
      </c>
      <c r="AT385" s="191" t="s">
        <v>170</v>
      </c>
      <c r="AU385" s="191" t="s">
        <v>80</v>
      </c>
      <c r="AY385" s="19" t="s">
        <v>146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78</v>
      </c>
      <c r="BK385" s="192">
        <f>ROUND(I385*H385,2)</f>
        <v>0</v>
      </c>
      <c r="BL385" s="19" t="s">
        <v>154</v>
      </c>
      <c r="BM385" s="191" t="s">
        <v>873</v>
      </c>
    </row>
    <row r="386" spans="1:65" s="2" customFormat="1" ht="11.25">
      <c r="A386" s="36"/>
      <c r="B386" s="37"/>
      <c r="C386" s="38"/>
      <c r="D386" s="193" t="s">
        <v>156</v>
      </c>
      <c r="E386" s="38"/>
      <c r="F386" s="194" t="s">
        <v>872</v>
      </c>
      <c r="G386" s="38"/>
      <c r="H386" s="38"/>
      <c r="I386" s="195"/>
      <c r="J386" s="38"/>
      <c r="K386" s="38"/>
      <c r="L386" s="41"/>
      <c r="M386" s="196"/>
      <c r="N386" s="197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156</v>
      </c>
      <c r="AU386" s="19" t="s">
        <v>80</v>
      </c>
    </row>
    <row r="387" spans="1:65" s="2" customFormat="1" ht="19.5">
      <c r="A387" s="36"/>
      <c r="B387" s="37"/>
      <c r="C387" s="38"/>
      <c r="D387" s="193" t="s">
        <v>278</v>
      </c>
      <c r="E387" s="38"/>
      <c r="F387" s="240" t="s">
        <v>874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278</v>
      </c>
      <c r="AU387" s="19" t="s">
        <v>80</v>
      </c>
    </row>
    <row r="388" spans="1:65" s="13" customFormat="1" ht="11.25">
      <c r="B388" s="198"/>
      <c r="C388" s="199"/>
      <c r="D388" s="193" t="s">
        <v>158</v>
      </c>
      <c r="E388" s="200" t="s">
        <v>19</v>
      </c>
      <c r="F388" s="201" t="s">
        <v>875</v>
      </c>
      <c r="G388" s="199"/>
      <c r="H388" s="200" t="s">
        <v>19</v>
      </c>
      <c r="I388" s="202"/>
      <c r="J388" s="199"/>
      <c r="K388" s="199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158</v>
      </c>
      <c r="AU388" s="207" t="s">
        <v>80</v>
      </c>
      <c r="AV388" s="13" t="s">
        <v>78</v>
      </c>
      <c r="AW388" s="13" t="s">
        <v>33</v>
      </c>
      <c r="AX388" s="13" t="s">
        <v>71</v>
      </c>
      <c r="AY388" s="207" t="s">
        <v>146</v>
      </c>
    </row>
    <row r="389" spans="1:65" s="14" customFormat="1" ht="22.5">
      <c r="B389" s="208"/>
      <c r="C389" s="209"/>
      <c r="D389" s="193" t="s">
        <v>158</v>
      </c>
      <c r="E389" s="210" t="s">
        <v>19</v>
      </c>
      <c r="F389" s="211" t="s">
        <v>876</v>
      </c>
      <c r="G389" s="209"/>
      <c r="H389" s="212">
        <v>2.4E-2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158</v>
      </c>
      <c r="AU389" s="218" t="s">
        <v>80</v>
      </c>
      <c r="AV389" s="14" t="s">
        <v>80</v>
      </c>
      <c r="AW389" s="14" t="s">
        <v>33</v>
      </c>
      <c r="AX389" s="14" t="s">
        <v>71</v>
      </c>
      <c r="AY389" s="218" t="s">
        <v>146</v>
      </c>
    </row>
    <row r="390" spans="1:65" s="15" customFormat="1" ht="11.25">
      <c r="B390" s="219"/>
      <c r="C390" s="220"/>
      <c r="D390" s="193" t="s">
        <v>158</v>
      </c>
      <c r="E390" s="221" t="s">
        <v>19</v>
      </c>
      <c r="F390" s="222" t="s">
        <v>161</v>
      </c>
      <c r="G390" s="220"/>
      <c r="H390" s="223">
        <v>2.4E-2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158</v>
      </c>
      <c r="AU390" s="229" t="s">
        <v>80</v>
      </c>
      <c r="AV390" s="15" t="s">
        <v>154</v>
      </c>
      <c r="AW390" s="15" t="s">
        <v>33</v>
      </c>
      <c r="AX390" s="15" t="s">
        <v>78</v>
      </c>
      <c r="AY390" s="229" t="s">
        <v>146</v>
      </c>
    </row>
    <row r="391" spans="1:65" s="2" customFormat="1" ht="24.2" customHeight="1">
      <c r="A391" s="36"/>
      <c r="B391" s="37"/>
      <c r="C391" s="230" t="s">
        <v>416</v>
      </c>
      <c r="D391" s="230" t="s">
        <v>170</v>
      </c>
      <c r="E391" s="231" t="s">
        <v>877</v>
      </c>
      <c r="F391" s="232" t="s">
        <v>878</v>
      </c>
      <c r="G391" s="233" t="s">
        <v>173</v>
      </c>
      <c r="H391" s="234">
        <v>1.2E-2</v>
      </c>
      <c r="I391" s="235"/>
      <c r="J391" s="236">
        <f>ROUND(I391*H391,2)</f>
        <v>0</v>
      </c>
      <c r="K391" s="232" t="s">
        <v>592</v>
      </c>
      <c r="L391" s="237"/>
      <c r="M391" s="238" t="s">
        <v>19</v>
      </c>
      <c r="N391" s="239" t="s">
        <v>42</v>
      </c>
      <c r="O391" s="66"/>
      <c r="P391" s="189">
        <f>O391*H391</f>
        <v>0</v>
      </c>
      <c r="Q391" s="189">
        <v>1</v>
      </c>
      <c r="R391" s="189">
        <f>Q391*H391</f>
        <v>1.2E-2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174</v>
      </c>
      <c r="AT391" s="191" t="s">
        <v>170</v>
      </c>
      <c r="AU391" s="191" t="s">
        <v>80</v>
      </c>
      <c r="AY391" s="19" t="s">
        <v>146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78</v>
      </c>
      <c r="BK391" s="192">
        <f>ROUND(I391*H391,2)</f>
        <v>0</v>
      </c>
      <c r="BL391" s="19" t="s">
        <v>154</v>
      </c>
      <c r="BM391" s="191" t="s">
        <v>879</v>
      </c>
    </row>
    <row r="392" spans="1:65" s="2" customFormat="1" ht="11.25">
      <c r="A392" s="36"/>
      <c r="B392" s="37"/>
      <c r="C392" s="38"/>
      <c r="D392" s="193" t="s">
        <v>156</v>
      </c>
      <c r="E392" s="38"/>
      <c r="F392" s="194" t="s">
        <v>878</v>
      </c>
      <c r="G392" s="38"/>
      <c r="H392" s="38"/>
      <c r="I392" s="195"/>
      <c r="J392" s="38"/>
      <c r="K392" s="38"/>
      <c r="L392" s="41"/>
      <c r="M392" s="196"/>
      <c r="N392" s="19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156</v>
      </c>
      <c r="AU392" s="19" t="s">
        <v>80</v>
      </c>
    </row>
    <row r="393" spans="1:65" s="2" customFormat="1" ht="19.5">
      <c r="A393" s="36"/>
      <c r="B393" s="37"/>
      <c r="C393" s="38"/>
      <c r="D393" s="193" t="s">
        <v>278</v>
      </c>
      <c r="E393" s="38"/>
      <c r="F393" s="240" t="s">
        <v>880</v>
      </c>
      <c r="G393" s="38"/>
      <c r="H393" s="38"/>
      <c r="I393" s="195"/>
      <c r="J393" s="38"/>
      <c r="K393" s="38"/>
      <c r="L393" s="41"/>
      <c r="M393" s="196"/>
      <c r="N393" s="197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278</v>
      </c>
      <c r="AU393" s="19" t="s">
        <v>80</v>
      </c>
    </row>
    <row r="394" spans="1:65" s="13" customFormat="1" ht="11.25">
      <c r="B394" s="198"/>
      <c r="C394" s="199"/>
      <c r="D394" s="193" t="s">
        <v>158</v>
      </c>
      <c r="E394" s="200" t="s">
        <v>19</v>
      </c>
      <c r="F394" s="201" t="s">
        <v>881</v>
      </c>
      <c r="G394" s="199"/>
      <c r="H394" s="200" t="s">
        <v>19</v>
      </c>
      <c r="I394" s="202"/>
      <c r="J394" s="199"/>
      <c r="K394" s="199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158</v>
      </c>
      <c r="AU394" s="207" t="s">
        <v>80</v>
      </c>
      <c r="AV394" s="13" t="s">
        <v>78</v>
      </c>
      <c r="AW394" s="13" t="s">
        <v>33</v>
      </c>
      <c r="AX394" s="13" t="s">
        <v>71</v>
      </c>
      <c r="AY394" s="207" t="s">
        <v>146</v>
      </c>
    </row>
    <row r="395" spans="1:65" s="14" customFormat="1" ht="22.5">
      <c r="B395" s="208"/>
      <c r="C395" s="209"/>
      <c r="D395" s="193" t="s">
        <v>158</v>
      </c>
      <c r="E395" s="210" t="s">
        <v>19</v>
      </c>
      <c r="F395" s="211" t="s">
        <v>882</v>
      </c>
      <c r="G395" s="209"/>
      <c r="H395" s="212">
        <v>1.2E-2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158</v>
      </c>
      <c r="AU395" s="218" t="s">
        <v>80</v>
      </c>
      <c r="AV395" s="14" t="s">
        <v>80</v>
      </c>
      <c r="AW395" s="14" t="s">
        <v>33</v>
      </c>
      <c r="AX395" s="14" t="s">
        <v>71</v>
      </c>
      <c r="AY395" s="218" t="s">
        <v>146</v>
      </c>
    </row>
    <row r="396" spans="1:65" s="15" customFormat="1" ht="11.25">
      <c r="B396" s="219"/>
      <c r="C396" s="220"/>
      <c r="D396" s="193" t="s">
        <v>158</v>
      </c>
      <c r="E396" s="221" t="s">
        <v>19</v>
      </c>
      <c r="F396" s="222" t="s">
        <v>161</v>
      </c>
      <c r="G396" s="220"/>
      <c r="H396" s="223">
        <v>1.2E-2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158</v>
      </c>
      <c r="AU396" s="229" t="s">
        <v>80</v>
      </c>
      <c r="AV396" s="15" t="s">
        <v>154</v>
      </c>
      <c r="AW396" s="15" t="s">
        <v>33</v>
      </c>
      <c r="AX396" s="15" t="s">
        <v>78</v>
      </c>
      <c r="AY396" s="229" t="s">
        <v>146</v>
      </c>
    </row>
    <row r="397" spans="1:65" s="2" customFormat="1" ht="24.2" customHeight="1">
      <c r="A397" s="36"/>
      <c r="B397" s="37"/>
      <c r="C397" s="230" t="s">
        <v>421</v>
      </c>
      <c r="D397" s="230" t="s">
        <v>170</v>
      </c>
      <c r="E397" s="231" t="s">
        <v>883</v>
      </c>
      <c r="F397" s="232" t="s">
        <v>884</v>
      </c>
      <c r="G397" s="233" t="s">
        <v>173</v>
      </c>
      <c r="H397" s="234">
        <v>1.6E-2</v>
      </c>
      <c r="I397" s="235"/>
      <c r="J397" s="236">
        <f>ROUND(I397*H397,2)</f>
        <v>0</v>
      </c>
      <c r="K397" s="232" t="s">
        <v>592</v>
      </c>
      <c r="L397" s="237"/>
      <c r="M397" s="238" t="s">
        <v>19</v>
      </c>
      <c r="N397" s="239" t="s">
        <v>42</v>
      </c>
      <c r="O397" s="66"/>
      <c r="P397" s="189">
        <f>O397*H397</f>
        <v>0</v>
      </c>
      <c r="Q397" s="189">
        <v>1</v>
      </c>
      <c r="R397" s="189">
        <f>Q397*H397</f>
        <v>1.6E-2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174</v>
      </c>
      <c r="AT397" s="191" t="s">
        <v>170</v>
      </c>
      <c r="AU397" s="191" t="s">
        <v>80</v>
      </c>
      <c r="AY397" s="19" t="s">
        <v>146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78</v>
      </c>
      <c r="BK397" s="192">
        <f>ROUND(I397*H397,2)</f>
        <v>0</v>
      </c>
      <c r="BL397" s="19" t="s">
        <v>154</v>
      </c>
      <c r="BM397" s="191" t="s">
        <v>885</v>
      </c>
    </row>
    <row r="398" spans="1:65" s="2" customFormat="1" ht="19.5">
      <c r="A398" s="36"/>
      <c r="B398" s="37"/>
      <c r="C398" s="38"/>
      <c r="D398" s="193" t="s">
        <v>156</v>
      </c>
      <c r="E398" s="38"/>
      <c r="F398" s="194" t="s">
        <v>884</v>
      </c>
      <c r="G398" s="38"/>
      <c r="H398" s="38"/>
      <c r="I398" s="195"/>
      <c r="J398" s="38"/>
      <c r="K398" s="38"/>
      <c r="L398" s="41"/>
      <c r="M398" s="196"/>
      <c r="N398" s="197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156</v>
      </c>
      <c r="AU398" s="19" t="s">
        <v>80</v>
      </c>
    </row>
    <row r="399" spans="1:65" s="2" customFormat="1" ht="19.5">
      <c r="A399" s="36"/>
      <c r="B399" s="37"/>
      <c r="C399" s="38"/>
      <c r="D399" s="193" t="s">
        <v>278</v>
      </c>
      <c r="E399" s="38"/>
      <c r="F399" s="240" t="s">
        <v>886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278</v>
      </c>
      <c r="AU399" s="19" t="s">
        <v>80</v>
      </c>
    </row>
    <row r="400" spans="1:65" s="13" customFormat="1" ht="11.25">
      <c r="B400" s="198"/>
      <c r="C400" s="199"/>
      <c r="D400" s="193" t="s">
        <v>158</v>
      </c>
      <c r="E400" s="200" t="s">
        <v>19</v>
      </c>
      <c r="F400" s="201" t="s">
        <v>887</v>
      </c>
      <c r="G400" s="199"/>
      <c r="H400" s="200" t="s">
        <v>19</v>
      </c>
      <c r="I400" s="202"/>
      <c r="J400" s="199"/>
      <c r="K400" s="199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158</v>
      </c>
      <c r="AU400" s="207" t="s">
        <v>80</v>
      </c>
      <c r="AV400" s="13" t="s">
        <v>78</v>
      </c>
      <c r="AW400" s="13" t="s">
        <v>33</v>
      </c>
      <c r="AX400" s="13" t="s">
        <v>71</v>
      </c>
      <c r="AY400" s="207" t="s">
        <v>146</v>
      </c>
    </row>
    <row r="401" spans="1:65" s="14" customFormat="1" ht="22.5">
      <c r="B401" s="208"/>
      <c r="C401" s="209"/>
      <c r="D401" s="193" t="s">
        <v>158</v>
      </c>
      <c r="E401" s="210" t="s">
        <v>19</v>
      </c>
      <c r="F401" s="211" t="s">
        <v>888</v>
      </c>
      <c r="G401" s="209"/>
      <c r="H401" s="212">
        <v>1.6E-2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158</v>
      </c>
      <c r="AU401" s="218" t="s">
        <v>80</v>
      </c>
      <c r="AV401" s="14" t="s">
        <v>80</v>
      </c>
      <c r="AW401" s="14" t="s">
        <v>33</v>
      </c>
      <c r="AX401" s="14" t="s">
        <v>71</v>
      </c>
      <c r="AY401" s="218" t="s">
        <v>146</v>
      </c>
    </row>
    <row r="402" spans="1:65" s="15" customFormat="1" ht="11.25">
      <c r="B402" s="219"/>
      <c r="C402" s="220"/>
      <c r="D402" s="193" t="s">
        <v>158</v>
      </c>
      <c r="E402" s="221" t="s">
        <v>19</v>
      </c>
      <c r="F402" s="222" t="s">
        <v>161</v>
      </c>
      <c r="G402" s="220"/>
      <c r="H402" s="223">
        <v>1.6E-2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158</v>
      </c>
      <c r="AU402" s="229" t="s">
        <v>80</v>
      </c>
      <c r="AV402" s="15" t="s">
        <v>154</v>
      </c>
      <c r="AW402" s="15" t="s">
        <v>33</v>
      </c>
      <c r="AX402" s="15" t="s">
        <v>78</v>
      </c>
      <c r="AY402" s="229" t="s">
        <v>146</v>
      </c>
    </row>
    <row r="403" spans="1:65" s="2" customFormat="1" ht="24.2" customHeight="1">
      <c r="A403" s="36"/>
      <c r="B403" s="37"/>
      <c r="C403" s="180" t="s">
        <v>428</v>
      </c>
      <c r="D403" s="180" t="s">
        <v>149</v>
      </c>
      <c r="E403" s="181" t="s">
        <v>889</v>
      </c>
      <c r="F403" s="182" t="s">
        <v>890</v>
      </c>
      <c r="G403" s="183" t="s">
        <v>708</v>
      </c>
      <c r="H403" s="184">
        <v>607.48</v>
      </c>
      <c r="I403" s="185"/>
      <c r="J403" s="186">
        <f>ROUND(I403*H403,2)</f>
        <v>0</v>
      </c>
      <c r="K403" s="182" t="s">
        <v>592</v>
      </c>
      <c r="L403" s="41"/>
      <c r="M403" s="187" t="s">
        <v>19</v>
      </c>
      <c r="N403" s="188" t="s">
        <v>42</v>
      </c>
      <c r="O403" s="66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154</v>
      </c>
      <c r="AT403" s="191" t="s">
        <v>149</v>
      </c>
      <c r="AU403" s="191" t="s">
        <v>80</v>
      </c>
      <c r="AY403" s="19" t="s">
        <v>146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78</v>
      </c>
      <c r="BK403" s="192">
        <f>ROUND(I403*H403,2)</f>
        <v>0</v>
      </c>
      <c r="BL403" s="19" t="s">
        <v>154</v>
      </c>
      <c r="BM403" s="191" t="s">
        <v>891</v>
      </c>
    </row>
    <row r="404" spans="1:65" s="2" customFormat="1" ht="48.75">
      <c r="A404" s="36"/>
      <c r="B404" s="37"/>
      <c r="C404" s="38"/>
      <c r="D404" s="193" t="s">
        <v>156</v>
      </c>
      <c r="E404" s="38"/>
      <c r="F404" s="194" t="s">
        <v>892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156</v>
      </c>
      <c r="AU404" s="19" t="s">
        <v>80</v>
      </c>
    </row>
    <row r="405" spans="1:65" s="2" customFormat="1" ht="11.25">
      <c r="A405" s="36"/>
      <c r="B405" s="37"/>
      <c r="C405" s="38"/>
      <c r="D405" s="245" t="s">
        <v>595</v>
      </c>
      <c r="E405" s="38"/>
      <c r="F405" s="246" t="s">
        <v>893</v>
      </c>
      <c r="G405" s="38"/>
      <c r="H405" s="38"/>
      <c r="I405" s="195"/>
      <c r="J405" s="38"/>
      <c r="K405" s="38"/>
      <c r="L405" s="41"/>
      <c r="M405" s="196"/>
      <c r="N405" s="197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595</v>
      </c>
      <c r="AU405" s="19" t="s">
        <v>80</v>
      </c>
    </row>
    <row r="406" spans="1:65" s="13" customFormat="1" ht="11.25">
      <c r="B406" s="198"/>
      <c r="C406" s="199"/>
      <c r="D406" s="193" t="s">
        <v>158</v>
      </c>
      <c r="E406" s="200" t="s">
        <v>19</v>
      </c>
      <c r="F406" s="201" t="s">
        <v>894</v>
      </c>
      <c r="G406" s="199"/>
      <c r="H406" s="200" t="s">
        <v>19</v>
      </c>
      <c r="I406" s="202"/>
      <c r="J406" s="199"/>
      <c r="K406" s="199"/>
      <c r="L406" s="203"/>
      <c r="M406" s="204"/>
      <c r="N406" s="205"/>
      <c r="O406" s="205"/>
      <c r="P406" s="205"/>
      <c r="Q406" s="205"/>
      <c r="R406" s="205"/>
      <c r="S406" s="205"/>
      <c r="T406" s="206"/>
      <c r="AT406" s="207" t="s">
        <v>158</v>
      </c>
      <c r="AU406" s="207" t="s">
        <v>80</v>
      </c>
      <c r="AV406" s="13" t="s">
        <v>78</v>
      </c>
      <c r="AW406" s="13" t="s">
        <v>33</v>
      </c>
      <c r="AX406" s="13" t="s">
        <v>71</v>
      </c>
      <c r="AY406" s="207" t="s">
        <v>146</v>
      </c>
    </row>
    <row r="407" spans="1:65" s="14" customFormat="1" ht="11.25">
      <c r="B407" s="208"/>
      <c r="C407" s="209"/>
      <c r="D407" s="193" t="s">
        <v>158</v>
      </c>
      <c r="E407" s="210" t="s">
        <v>19</v>
      </c>
      <c r="F407" s="211" t="s">
        <v>895</v>
      </c>
      <c r="G407" s="209"/>
      <c r="H407" s="212">
        <v>418.32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158</v>
      </c>
      <c r="AU407" s="218" t="s">
        <v>80</v>
      </c>
      <c r="AV407" s="14" t="s">
        <v>80</v>
      </c>
      <c r="AW407" s="14" t="s">
        <v>33</v>
      </c>
      <c r="AX407" s="14" t="s">
        <v>71</v>
      </c>
      <c r="AY407" s="218" t="s">
        <v>146</v>
      </c>
    </row>
    <row r="408" spans="1:65" s="14" customFormat="1" ht="22.5">
      <c r="B408" s="208"/>
      <c r="C408" s="209"/>
      <c r="D408" s="193" t="s">
        <v>158</v>
      </c>
      <c r="E408" s="210" t="s">
        <v>19</v>
      </c>
      <c r="F408" s="211" t="s">
        <v>862</v>
      </c>
      <c r="G408" s="209"/>
      <c r="H408" s="212">
        <v>23.231999999999999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158</v>
      </c>
      <c r="AU408" s="218" t="s">
        <v>80</v>
      </c>
      <c r="AV408" s="14" t="s">
        <v>80</v>
      </c>
      <c r="AW408" s="14" t="s">
        <v>33</v>
      </c>
      <c r="AX408" s="14" t="s">
        <v>71</v>
      </c>
      <c r="AY408" s="218" t="s">
        <v>146</v>
      </c>
    </row>
    <row r="409" spans="1:65" s="14" customFormat="1" ht="11.25">
      <c r="B409" s="208"/>
      <c r="C409" s="209"/>
      <c r="D409" s="193" t="s">
        <v>158</v>
      </c>
      <c r="E409" s="210" t="s">
        <v>19</v>
      </c>
      <c r="F409" s="211" t="s">
        <v>863</v>
      </c>
      <c r="G409" s="209"/>
      <c r="H409" s="212">
        <v>10.96</v>
      </c>
      <c r="I409" s="213"/>
      <c r="J409" s="209"/>
      <c r="K409" s="209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158</v>
      </c>
      <c r="AU409" s="218" t="s">
        <v>80</v>
      </c>
      <c r="AV409" s="14" t="s">
        <v>80</v>
      </c>
      <c r="AW409" s="14" t="s">
        <v>33</v>
      </c>
      <c r="AX409" s="14" t="s">
        <v>71</v>
      </c>
      <c r="AY409" s="218" t="s">
        <v>146</v>
      </c>
    </row>
    <row r="410" spans="1:65" s="14" customFormat="1" ht="11.25">
      <c r="B410" s="208"/>
      <c r="C410" s="209"/>
      <c r="D410" s="193" t="s">
        <v>158</v>
      </c>
      <c r="E410" s="210" t="s">
        <v>19</v>
      </c>
      <c r="F410" s="211" t="s">
        <v>864</v>
      </c>
      <c r="G410" s="209"/>
      <c r="H410" s="212">
        <v>15.48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158</v>
      </c>
      <c r="AU410" s="218" t="s">
        <v>80</v>
      </c>
      <c r="AV410" s="14" t="s">
        <v>80</v>
      </c>
      <c r="AW410" s="14" t="s">
        <v>33</v>
      </c>
      <c r="AX410" s="14" t="s">
        <v>71</v>
      </c>
      <c r="AY410" s="218" t="s">
        <v>146</v>
      </c>
    </row>
    <row r="411" spans="1:65" s="14" customFormat="1" ht="22.5">
      <c r="B411" s="208"/>
      <c r="C411" s="209"/>
      <c r="D411" s="193" t="s">
        <v>158</v>
      </c>
      <c r="E411" s="210" t="s">
        <v>19</v>
      </c>
      <c r="F411" s="211" t="s">
        <v>896</v>
      </c>
      <c r="G411" s="209"/>
      <c r="H411" s="212">
        <v>12.288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158</v>
      </c>
      <c r="AU411" s="218" t="s">
        <v>80</v>
      </c>
      <c r="AV411" s="14" t="s">
        <v>80</v>
      </c>
      <c r="AW411" s="14" t="s">
        <v>33</v>
      </c>
      <c r="AX411" s="14" t="s">
        <v>71</v>
      </c>
      <c r="AY411" s="218" t="s">
        <v>146</v>
      </c>
    </row>
    <row r="412" spans="1:65" s="13" customFormat="1" ht="11.25">
      <c r="B412" s="198"/>
      <c r="C412" s="199"/>
      <c r="D412" s="193" t="s">
        <v>158</v>
      </c>
      <c r="E412" s="200" t="s">
        <v>19</v>
      </c>
      <c r="F412" s="201" t="s">
        <v>897</v>
      </c>
      <c r="G412" s="199"/>
      <c r="H412" s="200" t="s">
        <v>19</v>
      </c>
      <c r="I412" s="202"/>
      <c r="J412" s="199"/>
      <c r="K412" s="199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158</v>
      </c>
      <c r="AU412" s="207" t="s">
        <v>80</v>
      </c>
      <c r="AV412" s="13" t="s">
        <v>78</v>
      </c>
      <c r="AW412" s="13" t="s">
        <v>33</v>
      </c>
      <c r="AX412" s="13" t="s">
        <v>71</v>
      </c>
      <c r="AY412" s="207" t="s">
        <v>146</v>
      </c>
    </row>
    <row r="413" spans="1:65" s="14" customFormat="1" ht="11.25">
      <c r="B413" s="208"/>
      <c r="C413" s="209"/>
      <c r="D413" s="193" t="s">
        <v>158</v>
      </c>
      <c r="E413" s="210" t="s">
        <v>19</v>
      </c>
      <c r="F413" s="211" t="s">
        <v>898</v>
      </c>
      <c r="G413" s="209"/>
      <c r="H413" s="212">
        <v>127.2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158</v>
      </c>
      <c r="AU413" s="218" t="s">
        <v>80</v>
      </c>
      <c r="AV413" s="14" t="s">
        <v>80</v>
      </c>
      <c r="AW413" s="14" t="s">
        <v>33</v>
      </c>
      <c r="AX413" s="14" t="s">
        <v>71</v>
      </c>
      <c r="AY413" s="218" t="s">
        <v>146</v>
      </c>
    </row>
    <row r="414" spans="1:65" s="15" customFormat="1" ht="11.25">
      <c r="B414" s="219"/>
      <c r="C414" s="220"/>
      <c r="D414" s="193" t="s">
        <v>158</v>
      </c>
      <c r="E414" s="221" t="s">
        <v>19</v>
      </c>
      <c r="F414" s="222" t="s">
        <v>161</v>
      </c>
      <c r="G414" s="220"/>
      <c r="H414" s="223">
        <v>607.48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158</v>
      </c>
      <c r="AU414" s="229" t="s">
        <v>80</v>
      </c>
      <c r="AV414" s="15" t="s">
        <v>154</v>
      </c>
      <c r="AW414" s="15" t="s">
        <v>33</v>
      </c>
      <c r="AX414" s="15" t="s">
        <v>78</v>
      </c>
      <c r="AY414" s="229" t="s">
        <v>146</v>
      </c>
    </row>
    <row r="415" spans="1:65" s="2" customFormat="1" ht="21.75" customHeight="1">
      <c r="A415" s="36"/>
      <c r="B415" s="37"/>
      <c r="C415" s="180" t="s">
        <v>435</v>
      </c>
      <c r="D415" s="180" t="s">
        <v>149</v>
      </c>
      <c r="E415" s="181" t="s">
        <v>899</v>
      </c>
      <c r="F415" s="182" t="s">
        <v>900</v>
      </c>
      <c r="G415" s="183" t="s">
        <v>173</v>
      </c>
      <c r="H415" s="184">
        <v>30</v>
      </c>
      <c r="I415" s="185"/>
      <c r="J415" s="186">
        <f>ROUND(I415*H415,2)</f>
        <v>0</v>
      </c>
      <c r="K415" s="182" t="s">
        <v>592</v>
      </c>
      <c r="L415" s="41"/>
      <c r="M415" s="187" t="s">
        <v>19</v>
      </c>
      <c r="N415" s="188" t="s">
        <v>42</v>
      </c>
      <c r="O415" s="66"/>
      <c r="P415" s="189">
        <f>O415*H415</f>
        <v>0</v>
      </c>
      <c r="Q415" s="189">
        <v>0</v>
      </c>
      <c r="R415" s="189">
        <f>Q415*H415</f>
        <v>0</v>
      </c>
      <c r="S415" s="189">
        <v>0</v>
      </c>
      <c r="T415" s="190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1" t="s">
        <v>154</v>
      </c>
      <c r="AT415" s="191" t="s">
        <v>149</v>
      </c>
      <c r="AU415" s="191" t="s">
        <v>80</v>
      </c>
      <c r="AY415" s="19" t="s">
        <v>146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78</v>
      </c>
      <c r="BK415" s="192">
        <f>ROUND(I415*H415,2)</f>
        <v>0</v>
      </c>
      <c r="BL415" s="19" t="s">
        <v>154</v>
      </c>
      <c r="BM415" s="191" t="s">
        <v>901</v>
      </c>
    </row>
    <row r="416" spans="1:65" s="2" customFormat="1" ht="11.25">
      <c r="A416" s="36"/>
      <c r="B416" s="37"/>
      <c r="C416" s="38"/>
      <c r="D416" s="193" t="s">
        <v>156</v>
      </c>
      <c r="E416" s="38"/>
      <c r="F416" s="194" t="s">
        <v>902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156</v>
      </c>
      <c r="AU416" s="19" t="s">
        <v>80</v>
      </c>
    </row>
    <row r="417" spans="1:65" s="2" customFormat="1" ht="11.25">
      <c r="A417" s="36"/>
      <c r="B417" s="37"/>
      <c r="C417" s="38"/>
      <c r="D417" s="245" t="s">
        <v>595</v>
      </c>
      <c r="E417" s="38"/>
      <c r="F417" s="246" t="s">
        <v>903</v>
      </c>
      <c r="G417" s="38"/>
      <c r="H417" s="38"/>
      <c r="I417" s="195"/>
      <c r="J417" s="38"/>
      <c r="K417" s="38"/>
      <c r="L417" s="41"/>
      <c r="M417" s="196"/>
      <c r="N417" s="197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595</v>
      </c>
      <c r="AU417" s="19" t="s">
        <v>80</v>
      </c>
    </row>
    <row r="418" spans="1:65" s="13" customFormat="1" ht="22.5">
      <c r="B418" s="198"/>
      <c r="C418" s="199"/>
      <c r="D418" s="193" t="s">
        <v>158</v>
      </c>
      <c r="E418" s="200" t="s">
        <v>19</v>
      </c>
      <c r="F418" s="201" t="s">
        <v>904</v>
      </c>
      <c r="G418" s="199"/>
      <c r="H418" s="200" t="s">
        <v>19</v>
      </c>
      <c r="I418" s="202"/>
      <c r="J418" s="199"/>
      <c r="K418" s="199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158</v>
      </c>
      <c r="AU418" s="207" t="s">
        <v>80</v>
      </c>
      <c r="AV418" s="13" t="s">
        <v>78</v>
      </c>
      <c r="AW418" s="13" t="s">
        <v>33</v>
      </c>
      <c r="AX418" s="13" t="s">
        <v>71</v>
      </c>
      <c r="AY418" s="207" t="s">
        <v>146</v>
      </c>
    </row>
    <row r="419" spans="1:65" s="14" customFormat="1" ht="11.25">
      <c r="B419" s="208"/>
      <c r="C419" s="209"/>
      <c r="D419" s="193" t="s">
        <v>158</v>
      </c>
      <c r="E419" s="210" t="s">
        <v>19</v>
      </c>
      <c r="F419" s="211" t="s">
        <v>905</v>
      </c>
      <c r="G419" s="209"/>
      <c r="H419" s="212">
        <v>30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158</v>
      </c>
      <c r="AU419" s="218" t="s">
        <v>80</v>
      </c>
      <c r="AV419" s="14" t="s">
        <v>80</v>
      </c>
      <c r="AW419" s="14" t="s">
        <v>33</v>
      </c>
      <c r="AX419" s="14" t="s">
        <v>71</v>
      </c>
      <c r="AY419" s="218" t="s">
        <v>146</v>
      </c>
    </row>
    <row r="420" spans="1:65" s="15" customFormat="1" ht="11.25">
      <c r="B420" s="219"/>
      <c r="C420" s="220"/>
      <c r="D420" s="193" t="s">
        <v>158</v>
      </c>
      <c r="E420" s="221" t="s">
        <v>19</v>
      </c>
      <c r="F420" s="222" t="s">
        <v>161</v>
      </c>
      <c r="G420" s="220"/>
      <c r="H420" s="223">
        <v>30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158</v>
      </c>
      <c r="AU420" s="229" t="s">
        <v>80</v>
      </c>
      <c r="AV420" s="15" t="s">
        <v>154</v>
      </c>
      <c r="AW420" s="15" t="s">
        <v>33</v>
      </c>
      <c r="AX420" s="15" t="s">
        <v>78</v>
      </c>
      <c r="AY420" s="229" t="s">
        <v>146</v>
      </c>
    </row>
    <row r="421" spans="1:65" s="2" customFormat="1" ht="24.2" customHeight="1">
      <c r="A421" s="36"/>
      <c r="B421" s="37"/>
      <c r="C421" s="180" t="s">
        <v>443</v>
      </c>
      <c r="D421" s="180" t="s">
        <v>149</v>
      </c>
      <c r="E421" s="181" t="s">
        <v>906</v>
      </c>
      <c r="F421" s="182" t="s">
        <v>907</v>
      </c>
      <c r="G421" s="183" t="s">
        <v>152</v>
      </c>
      <c r="H421" s="184">
        <v>1.5820000000000001</v>
      </c>
      <c r="I421" s="185"/>
      <c r="J421" s="186">
        <f>ROUND(I421*H421,2)</f>
        <v>0</v>
      </c>
      <c r="K421" s="182" t="s">
        <v>592</v>
      </c>
      <c r="L421" s="41"/>
      <c r="M421" s="187" t="s">
        <v>19</v>
      </c>
      <c r="N421" s="188" t="s">
        <v>42</v>
      </c>
      <c r="O421" s="66"/>
      <c r="P421" s="189">
        <f>O421*H421</f>
        <v>0</v>
      </c>
      <c r="Q421" s="189">
        <v>2.6450000000000001E-2</v>
      </c>
      <c r="R421" s="189">
        <f>Q421*H421</f>
        <v>4.1843900000000003E-2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154</v>
      </c>
      <c r="AT421" s="191" t="s">
        <v>149</v>
      </c>
      <c r="AU421" s="191" t="s">
        <v>80</v>
      </c>
      <c r="AY421" s="19" t="s">
        <v>146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78</v>
      </c>
      <c r="BK421" s="192">
        <f>ROUND(I421*H421,2)</f>
        <v>0</v>
      </c>
      <c r="BL421" s="19" t="s">
        <v>154</v>
      </c>
      <c r="BM421" s="191" t="s">
        <v>908</v>
      </c>
    </row>
    <row r="422" spans="1:65" s="2" customFormat="1" ht="19.5">
      <c r="A422" s="36"/>
      <c r="B422" s="37"/>
      <c r="C422" s="38"/>
      <c r="D422" s="193" t="s">
        <v>156</v>
      </c>
      <c r="E422" s="38"/>
      <c r="F422" s="194" t="s">
        <v>909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156</v>
      </c>
      <c r="AU422" s="19" t="s">
        <v>80</v>
      </c>
    </row>
    <row r="423" spans="1:65" s="2" customFormat="1" ht="11.25">
      <c r="A423" s="36"/>
      <c r="B423" s="37"/>
      <c r="C423" s="38"/>
      <c r="D423" s="245" t="s">
        <v>595</v>
      </c>
      <c r="E423" s="38"/>
      <c r="F423" s="246" t="s">
        <v>910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595</v>
      </c>
      <c r="AU423" s="19" t="s">
        <v>80</v>
      </c>
    </row>
    <row r="424" spans="1:65" s="14" customFormat="1" ht="11.25">
      <c r="B424" s="208"/>
      <c r="C424" s="209"/>
      <c r="D424" s="193" t="s">
        <v>158</v>
      </c>
      <c r="E424" s="210" t="s">
        <v>19</v>
      </c>
      <c r="F424" s="211" t="s">
        <v>911</v>
      </c>
      <c r="G424" s="209"/>
      <c r="H424" s="212">
        <v>0.52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158</v>
      </c>
      <c r="AU424" s="218" t="s">
        <v>80</v>
      </c>
      <c r="AV424" s="14" t="s">
        <v>80</v>
      </c>
      <c r="AW424" s="14" t="s">
        <v>33</v>
      </c>
      <c r="AX424" s="14" t="s">
        <v>71</v>
      </c>
      <c r="AY424" s="218" t="s">
        <v>146</v>
      </c>
    </row>
    <row r="425" spans="1:65" s="14" customFormat="1" ht="11.25">
      <c r="B425" s="208"/>
      <c r="C425" s="209"/>
      <c r="D425" s="193" t="s">
        <v>158</v>
      </c>
      <c r="E425" s="210" t="s">
        <v>19</v>
      </c>
      <c r="F425" s="211" t="s">
        <v>912</v>
      </c>
      <c r="G425" s="209"/>
      <c r="H425" s="212">
        <v>0.96</v>
      </c>
      <c r="I425" s="213"/>
      <c r="J425" s="209"/>
      <c r="K425" s="209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158</v>
      </c>
      <c r="AU425" s="218" t="s">
        <v>80</v>
      </c>
      <c r="AV425" s="14" t="s">
        <v>80</v>
      </c>
      <c r="AW425" s="14" t="s">
        <v>33</v>
      </c>
      <c r="AX425" s="14" t="s">
        <v>71</v>
      </c>
      <c r="AY425" s="218" t="s">
        <v>146</v>
      </c>
    </row>
    <row r="426" spans="1:65" s="14" customFormat="1" ht="11.25">
      <c r="B426" s="208"/>
      <c r="C426" s="209"/>
      <c r="D426" s="193" t="s">
        <v>158</v>
      </c>
      <c r="E426" s="210" t="s">
        <v>19</v>
      </c>
      <c r="F426" s="211" t="s">
        <v>913</v>
      </c>
      <c r="G426" s="209"/>
      <c r="H426" s="212">
        <v>0.10199999999999999</v>
      </c>
      <c r="I426" s="213"/>
      <c r="J426" s="209"/>
      <c r="K426" s="209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158</v>
      </c>
      <c r="AU426" s="218" t="s">
        <v>80</v>
      </c>
      <c r="AV426" s="14" t="s">
        <v>80</v>
      </c>
      <c r="AW426" s="14" t="s">
        <v>33</v>
      </c>
      <c r="AX426" s="14" t="s">
        <v>71</v>
      </c>
      <c r="AY426" s="218" t="s">
        <v>146</v>
      </c>
    </row>
    <row r="427" spans="1:65" s="15" customFormat="1" ht="11.25">
      <c r="B427" s="219"/>
      <c r="C427" s="220"/>
      <c r="D427" s="193" t="s">
        <v>158</v>
      </c>
      <c r="E427" s="221" t="s">
        <v>19</v>
      </c>
      <c r="F427" s="222" t="s">
        <v>161</v>
      </c>
      <c r="G427" s="220"/>
      <c r="H427" s="223">
        <v>1.5820000000000001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158</v>
      </c>
      <c r="AU427" s="229" t="s">
        <v>80</v>
      </c>
      <c r="AV427" s="15" t="s">
        <v>154</v>
      </c>
      <c r="AW427" s="15" t="s">
        <v>33</v>
      </c>
      <c r="AX427" s="15" t="s">
        <v>78</v>
      </c>
      <c r="AY427" s="229" t="s">
        <v>146</v>
      </c>
    </row>
    <row r="428" spans="1:65" s="2" customFormat="1" ht="24.2" customHeight="1">
      <c r="A428" s="36"/>
      <c r="B428" s="37"/>
      <c r="C428" s="180" t="s">
        <v>450</v>
      </c>
      <c r="D428" s="180" t="s">
        <v>149</v>
      </c>
      <c r="E428" s="181" t="s">
        <v>914</v>
      </c>
      <c r="F428" s="182" t="s">
        <v>915</v>
      </c>
      <c r="G428" s="183" t="s">
        <v>152</v>
      </c>
      <c r="H428" s="184">
        <v>1.5820000000000001</v>
      </c>
      <c r="I428" s="185"/>
      <c r="J428" s="186">
        <f>ROUND(I428*H428,2)</f>
        <v>0</v>
      </c>
      <c r="K428" s="182" t="s">
        <v>592</v>
      </c>
      <c r="L428" s="41"/>
      <c r="M428" s="187" t="s">
        <v>19</v>
      </c>
      <c r="N428" s="188" t="s">
        <v>42</v>
      </c>
      <c r="O428" s="66"/>
      <c r="P428" s="189">
        <f>O428*H428</f>
        <v>0</v>
      </c>
      <c r="Q428" s="189">
        <v>2.6450000000000001E-2</v>
      </c>
      <c r="R428" s="189">
        <f>Q428*H428</f>
        <v>4.1843900000000003E-2</v>
      </c>
      <c r="S428" s="189">
        <v>0</v>
      </c>
      <c r="T428" s="190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154</v>
      </c>
      <c r="AT428" s="191" t="s">
        <v>149</v>
      </c>
      <c r="AU428" s="191" t="s">
        <v>80</v>
      </c>
      <c r="AY428" s="19" t="s">
        <v>146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78</v>
      </c>
      <c r="BK428" s="192">
        <f>ROUND(I428*H428,2)</f>
        <v>0</v>
      </c>
      <c r="BL428" s="19" t="s">
        <v>154</v>
      </c>
      <c r="BM428" s="191" t="s">
        <v>916</v>
      </c>
    </row>
    <row r="429" spans="1:65" s="2" customFormat="1" ht="19.5">
      <c r="A429" s="36"/>
      <c r="B429" s="37"/>
      <c r="C429" s="38"/>
      <c r="D429" s="193" t="s">
        <v>156</v>
      </c>
      <c r="E429" s="38"/>
      <c r="F429" s="194" t="s">
        <v>917</v>
      </c>
      <c r="G429" s="38"/>
      <c r="H429" s="38"/>
      <c r="I429" s="195"/>
      <c r="J429" s="38"/>
      <c r="K429" s="38"/>
      <c r="L429" s="41"/>
      <c r="M429" s="196"/>
      <c r="N429" s="197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156</v>
      </c>
      <c r="AU429" s="19" t="s">
        <v>80</v>
      </c>
    </row>
    <row r="430" spans="1:65" s="2" customFormat="1" ht="11.25">
      <c r="A430" s="36"/>
      <c r="B430" s="37"/>
      <c r="C430" s="38"/>
      <c r="D430" s="245" t="s">
        <v>595</v>
      </c>
      <c r="E430" s="38"/>
      <c r="F430" s="246" t="s">
        <v>918</v>
      </c>
      <c r="G430" s="38"/>
      <c r="H430" s="38"/>
      <c r="I430" s="195"/>
      <c r="J430" s="38"/>
      <c r="K430" s="38"/>
      <c r="L430" s="41"/>
      <c r="M430" s="196"/>
      <c r="N430" s="197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595</v>
      </c>
      <c r="AU430" s="19" t="s">
        <v>80</v>
      </c>
    </row>
    <row r="431" spans="1:65" s="14" customFormat="1" ht="11.25">
      <c r="B431" s="208"/>
      <c r="C431" s="209"/>
      <c r="D431" s="193" t="s">
        <v>158</v>
      </c>
      <c r="E431" s="210" t="s">
        <v>19</v>
      </c>
      <c r="F431" s="211" t="s">
        <v>919</v>
      </c>
      <c r="G431" s="209"/>
      <c r="H431" s="212">
        <v>0.52</v>
      </c>
      <c r="I431" s="213"/>
      <c r="J431" s="209"/>
      <c r="K431" s="209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158</v>
      </c>
      <c r="AU431" s="218" t="s">
        <v>80</v>
      </c>
      <c r="AV431" s="14" t="s">
        <v>80</v>
      </c>
      <c r="AW431" s="14" t="s">
        <v>33</v>
      </c>
      <c r="AX431" s="14" t="s">
        <v>71</v>
      </c>
      <c r="AY431" s="218" t="s">
        <v>146</v>
      </c>
    </row>
    <row r="432" spans="1:65" s="14" customFormat="1" ht="11.25">
      <c r="B432" s="208"/>
      <c r="C432" s="209"/>
      <c r="D432" s="193" t="s">
        <v>158</v>
      </c>
      <c r="E432" s="210" t="s">
        <v>19</v>
      </c>
      <c r="F432" s="211" t="s">
        <v>912</v>
      </c>
      <c r="G432" s="209"/>
      <c r="H432" s="212">
        <v>0.96</v>
      </c>
      <c r="I432" s="213"/>
      <c r="J432" s="209"/>
      <c r="K432" s="209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158</v>
      </c>
      <c r="AU432" s="218" t="s">
        <v>80</v>
      </c>
      <c r="AV432" s="14" t="s">
        <v>80</v>
      </c>
      <c r="AW432" s="14" t="s">
        <v>33</v>
      </c>
      <c r="AX432" s="14" t="s">
        <v>71</v>
      </c>
      <c r="AY432" s="218" t="s">
        <v>146</v>
      </c>
    </row>
    <row r="433" spans="1:65" s="14" customFormat="1" ht="11.25">
      <c r="B433" s="208"/>
      <c r="C433" s="209"/>
      <c r="D433" s="193" t="s">
        <v>158</v>
      </c>
      <c r="E433" s="210" t="s">
        <v>19</v>
      </c>
      <c r="F433" s="211" t="s">
        <v>913</v>
      </c>
      <c r="G433" s="209"/>
      <c r="H433" s="212">
        <v>0.10199999999999999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158</v>
      </c>
      <c r="AU433" s="218" t="s">
        <v>80</v>
      </c>
      <c r="AV433" s="14" t="s">
        <v>80</v>
      </c>
      <c r="AW433" s="14" t="s">
        <v>33</v>
      </c>
      <c r="AX433" s="14" t="s">
        <v>71</v>
      </c>
      <c r="AY433" s="218" t="s">
        <v>146</v>
      </c>
    </row>
    <row r="434" spans="1:65" s="15" customFormat="1" ht="11.25">
      <c r="B434" s="219"/>
      <c r="C434" s="220"/>
      <c r="D434" s="193" t="s">
        <v>158</v>
      </c>
      <c r="E434" s="221" t="s">
        <v>19</v>
      </c>
      <c r="F434" s="222" t="s">
        <v>161</v>
      </c>
      <c r="G434" s="220"/>
      <c r="H434" s="223">
        <v>1.5820000000000001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158</v>
      </c>
      <c r="AU434" s="229" t="s">
        <v>80</v>
      </c>
      <c r="AV434" s="15" t="s">
        <v>154</v>
      </c>
      <c r="AW434" s="15" t="s">
        <v>33</v>
      </c>
      <c r="AX434" s="15" t="s">
        <v>78</v>
      </c>
      <c r="AY434" s="229" t="s">
        <v>146</v>
      </c>
    </row>
    <row r="435" spans="1:65" s="2" customFormat="1" ht="24.2" customHeight="1">
      <c r="A435" s="36"/>
      <c r="B435" s="37"/>
      <c r="C435" s="180" t="s">
        <v>459</v>
      </c>
      <c r="D435" s="180" t="s">
        <v>149</v>
      </c>
      <c r="E435" s="181" t="s">
        <v>920</v>
      </c>
      <c r="F435" s="182" t="s">
        <v>921</v>
      </c>
      <c r="G435" s="183" t="s">
        <v>164</v>
      </c>
      <c r="H435" s="184">
        <v>1.8240000000000001</v>
      </c>
      <c r="I435" s="185"/>
      <c r="J435" s="186">
        <f>ROUND(I435*H435,2)</f>
        <v>0</v>
      </c>
      <c r="K435" s="182" t="s">
        <v>592</v>
      </c>
      <c r="L435" s="41"/>
      <c r="M435" s="187" t="s">
        <v>19</v>
      </c>
      <c r="N435" s="188" t="s">
        <v>42</v>
      </c>
      <c r="O435" s="66"/>
      <c r="P435" s="189">
        <f>O435*H435</f>
        <v>0</v>
      </c>
      <c r="Q435" s="189">
        <v>2.3050199999999998</v>
      </c>
      <c r="R435" s="189">
        <f>Q435*H435</f>
        <v>4.2043564799999995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154</v>
      </c>
      <c r="AT435" s="191" t="s">
        <v>149</v>
      </c>
      <c r="AU435" s="191" t="s">
        <v>80</v>
      </c>
      <c r="AY435" s="19" t="s">
        <v>146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78</v>
      </c>
      <c r="BK435" s="192">
        <f>ROUND(I435*H435,2)</f>
        <v>0</v>
      </c>
      <c r="BL435" s="19" t="s">
        <v>154</v>
      </c>
      <c r="BM435" s="191" t="s">
        <v>922</v>
      </c>
    </row>
    <row r="436" spans="1:65" s="2" customFormat="1" ht="11.25">
      <c r="A436" s="36"/>
      <c r="B436" s="37"/>
      <c r="C436" s="38"/>
      <c r="D436" s="193" t="s">
        <v>156</v>
      </c>
      <c r="E436" s="38"/>
      <c r="F436" s="194" t="s">
        <v>923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156</v>
      </c>
      <c r="AU436" s="19" t="s">
        <v>80</v>
      </c>
    </row>
    <row r="437" spans="1:65" s="2" customFormat="1" ht="11.25">
      <c r="A437" s="36"/>
      <c r="B437" s="37"/>
      <c r="C437" s="38"/>
      <c r="D437" s="245" t="s">
        <v>595</v>
      </c>
      <c r="E437" s="38"/>
      <c r="F437" s="246" t="s">
        <v>924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595</v>
      </c>
      <c r="AU437" s="19" t="s">
        <v>80</v>
      </c>
    </row>
    <row r="438" spans="1:65" s="13" customFormat="1" ht="11.25">
      <c r="B438" s="198"/>
      <c r="C438" s="199"/>
      <c r="D438" s="193" t="s">
        <v>158</v>
      </c>
      <c r="E438" s="200" t="s">
        <v>19</v>
      </c>
      <c r="F438" s="201" t="s">
        <v>617</v>
      </c>
      <c r="G438" s="199"/>
      <c r="H438" s="200" t="s">
        <v>19</v>
      </c>
      <c r="I438" s="202"/>
      <c r="J438" s="199"/>
      <c r="K438" s="199"/>
      <c r="L438" s="203"/>
      <c r="M438" s="204"/>
      <c r="N438" s="205"/>
      <c r="O438" s="205"/>
      <c r="P438" s="205"/>
      <c r="Q438" s="205"/>
      <c r="R438" s="205"/>
      <c r="S438" s="205"/>
      <c r="T438" s="206"/>
      <c r="AT438" s="207" t="s">
        <v>158</v>
      </c>
      <c r="AU438" s="207" t="s">
        <v>80</v>
      </c>
      <c r="AV438" s="13" t="s">
        <v>78</v>
      </c>
      <c r="AW438" s="13" t="s">
        <v>33</v>
      </c>
      <c r="AX438" s="13" t="s">
        <v>71</v>
      </c>
      <c r="AY438" s="207" t="s">
        <v>146</v>
      </c>
    </row>
    <row r="439" spans="1:65" s="14" customFormat="1" ht="11.25">
      <c r="B439" s="208"/>
      <c r="C439" s="209"/>
      <c r="D439" s="193" t="s">
        <v>158</v>
      </c>
      <c r="E439" s="210" t="s">
        <v>19</v>
      </c>
      <c r="F439" s="211" t="s">
        <v>925</v>
      </c>
      <c r="G439" s="209"/>
      <c r="H439" s="212">
        <v>1.8240000000000001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158</v>
      </c>
      <c r="AU439" s="218" t="s">
        <v>80</v>
      </c>
      <c r="AV439" s="14" t="s">
        <v>80</v>
      </c>
      <c r="AW439" s="14" t="s">
        <v>33</v>
      </c>
      <c r="AX439" s="14" t="s">
        <v>71</v>
      </c>
      <c r="AY439" s="218" t="s">
        <v>146</v>
      </c>
    </row>
    <row r="440" spans="1:65" s="15" customFormat="1" ht="11.25">
      <c r="B440" s="219"/>
      <c r="C440" s="220"/>
      <c r="D440" s="193" t="s">
        <v>158</v>
      </c>
      <c r="E440" s="221" t="s">
        <v>19</v>
      </c>
      <c r="F440" s="222" t="s">
        <v>161</v>
      </c>
      <c r="G440" s="220"/>
      <c r="H440" s="223">
        <v>1.8240000000000001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158</v>
      </c>
      <c r="AU440" s="229" t="s">
        <v>80</v>
      </c>
      <c r="AV440" s="15" t="s">
        <v>154</v>
      </c>
      <c r="AW440" s="15" t="s">
        <v>33</v>
      </c>
      <c r="AX440" s="15" t="s">
        <v>78</v>
      </c>
      <c r="AY440" s="229" t="s">
        <v>146</v>
      </c>
    </row>
    <row r="441" spans="1:65" s="2" customFormat="1" ht="24.2" customHeight="1">
      <c r="A441" s="36"/>
      <c r="B441" s="37"/>
      <c r="C441" s="180" t="s">
        <v>466</v>
      </c>
      <c r="D441" s="180" t="s">
        <v>149</v>
      </c>
      <c r="E441" s="181" t="s">
        <v>926</v>
      </c>
      <c r="F441" s="182" t="s">
        <v>927</v>
      </c>
      <c r="G441" s="183" t="s">
        <v>152</v>
      </c>
      <c r="H441" s="184">
        <v>18.239999999999998</v>
      </c>
      <c r="I441" s="185"/>
      <c r="J441" s="186">
        <f>ROUND(I441*H441,2)</f>
        <v>0</v>
      </c>
      <c r="K441" s="182" t="s">
        <v>592</v>
      </c>
      <c r="L441" s="41"/>
      <c r="M441" s="187" t="s">
        <v>19</v>
      </c>
      <c r="N441" s="188" t="s">
        <v>42</v>
      </c>
      <c r="O441" s="66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91" t="s">
        <v>154</v>
      </c>
      <c r="AT441" s="191" t="s">
        <v>149</v>
      </c>
      <c r="AU441" s="191" t="s">
        <v>80</v>
      </c>
      <c r="AY441" s="19" t="s">
        <v>146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78</v>
      </c>
      <c r="BK441" s="192">
        <f>ROUND(I441*H441,2)</f>
        <v>0</v>
      </c>
      <c r="BL441" s="19" t="s">
        <v>154</v>
      </c>
      <c r="BM441" s="191" t="s">
        <v>928</v>
      </c>
    </row>
    <row r="442" spans="1:65" s="2" customFormat="1" ht="19.5">
      <c r="A442" s="36"/>
      <c r="B442" s="37"/>
      <c r="C442" s="38"/>
      <c r="D442" s="193" t="s">
        <v>156</v>
      </c>
      <c r="E442" s="38"/>
      <c r="F442" s="194" t="s">
        <v>929</v>
      </c>
      <c r="G442" s="38"/>
      <c r="H442" s="38"/>
      <c r="I442" s="195"/>
      <c r="J442" s="38"/>
      <c r="K442" s="38"/>
      <c r="L442" s="41"/>
      <c r="M442" s="196"/>
      <c r="N442" s="197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156</v>
      </c>
      <c r="AU442" s="19" t="s">
        <v>80</v>
      </c>
    </row>
    <row r="443" spans="1:65" s="2" customFormat="1" ht="11.25">
      <c r="A443" s="36"/>
      <c r="B443" s="37"/>
      <c r="C443" s="38"/>
      <c r="D443" s="245" t="s">
        <v>595</v>
      </c>
      <c r="E443" s="38"/>
      <c r="F443" s="246" t="s">
        <v>930</v>
      </c>
      <c r="G443" s="38"/>
      <c r="H443" s="38"/>
      <c r="I443" s="195"/>
      <c r="J443" s="38"/>
      <c r="K443" s="38"/>
      <c r="L443" s="41"/>
      <c r="M443" s="196"/>
      <c r="N443" s="197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595</v>
      </c>
      <c r="AU443" s="19" t="s">
        <v>80</v>
      </c>
    </row>
    <row r="444" spans="1:65" s="13" customFormat="1" ht="11.25">
      <c r="B444" s="198"/>
      <c r="C444" s="199"/>
      <c r="D444" s="193" t="s">
        <v>158</v>
      </c>
      <c r="E444" s="200" t="s">
        <v>19</v>
      </c>
      <c r="F444" s="201" t="s">
        <v>617</v>
      </c>
      <c r="G444" s="199"/>
      <c r="H444" s="200" t="s">
        <v>19</v>
      </c>
      <c r="I444" s="202"/>
      <c r="J444" s="199"/>
      <c r="K444" s="199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158</v>
      </c>
      <c r="AU444" s="207" t="s">
        <v>80</v>
      </c>
      <c r="AV444" s="13" t="s">
        <v>78</v>
      </c>
      <c r="AW444" s="13" t="s">
        <v>33</v>
      </c>
      <c r="AX444" s="13" t="s">
        <v>71</v>
      </c>
      <c r="AY444" s="207" t="s">
        <v>146</v>
      </c>
    </row>
    <row r="445" spans="1:65" s="14" customFormat="1" ht="11.25">
      <c r="B445" s="208"/>
      <c r="C445" s="209"/>
      <c r="D445" s="193" t="s">
        <v>158</v>
      </c>
      <c r="E445" s="210" t="s">
        <v>19</v>
      </c>
      <c r="F445" s="211" t="s">
        <v>931</v>
      </c>
      <c r="G445" s="209"/>
      <c r="H445" s="212">
        <v>18.239999999999998</v>
      </c>
      <c r="I445" s="213"/>
      <c r="J445" s="209"/>
      <c r="K445" s="209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158</v>
      </c>
      <c r="AU445" s="218" t="s">
        <v>80</v>
      </c>
      <c r="AV445" s="14" t="s">
        <v>80</v>
      </c>
      <c r="AW445" s="14" t="s">
        <v>33</v>
      </c>
      <c r="AX445" s="14" t="s">
        <v>71</v>
      </c>
      <c r="AY445" s="218" t="s">
        <v>146</v>
      </c>
    </row>
    <row r="446" spans="1:65" s="15" customFormat="1" ht="11.25">
      <c r="B446" s="219"/>
      <c r="C446" s="220"/>
      <c r="D446" s="193" t="s">
        <v>158</v>
      </c>
      <c r="E446" s="221" t="s">
        <v>19</v>
      </c>
      <c r="F446" s="222" t="s">
        <v>161</v>
      </c>
      <c r="G446" s="220"/>
      <c r="H446" s="223">
        <v>18.239999999999998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158</v>
      </c>
      <c r="AU446" s="229" t="s">
        <v>80</v>
      </c>
      <c r="AV446" s="15" t="s">
        <v>154</v>
      </c>
      <c r="AW446" s="15" t="s">
        <v>33</v>
      </c>
      <c r="AX446" s="15" t="s">
        <v>78</v>
      </c>
      <c r="AY446" s="229" t="s">
        <v>146</v>
      </c>
    </row>
    <row r="447" spans="1:65" s="2" customFormat="1" ht="24.2" customHeight="1">
      <c r="A447" s="36"/>
      <c r="B447" s="37"/>
      <c r="C447" s="180" t="s">
        <v>475</v>
      </c>
      <c r="D447" s="180" t="s">
        <v>149</v>
      </c>
      <c r="E447" s="181" t="s">
        <v>932</v>
      </c>
      <c r="F447" s="182" t="s">
        <v>933</v>
      </c>
      <c r="G447" s="183" t="s">
        <v>164</v>
      </c>
      <c r="H447" s="184">
        <v>2.206</v>
      </c>
      <c r="I447" s="185"/>
      <c r="J447" s="186">
        <f>ROUND(I447*H447,2)</f>
        <v>0</v>
      </c>
      <c r="K447" s="182" t="s">
        <v>592</v>
      </c>
      <c r="L447" s="41"/>
      <c r="M447" s="187" t="s">
        <v>19</v>
      </c>
      <c r="N447" s="188" t="s">
        <v>42</v>
      </c>
      <c r="O447" s="66"/>
      <c r="P447" s="189">
        <f>O447*H447</f>
        <v>0</v>
      </c>
      <c r="Q447" s="189">
        <v>2.9164599999999998</v>
      </c>
      <c r="R447" s="189">
        <f>Q447*H447</f>
        <v>6.4337107599999994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154</v>
      </c>
      <c r="AT447" s="191" t="s">
        <v>149</v>
      </c>
      <c r="AU447" s="191" t="s">
        <v>80</v>
      </c>
      <c r="AY447" s="19" t="s">
        <v>146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78</v>
      </c>
      <c r="BK447" s="192">
        <f>ROUND(I447*H447,2)</f>
        <v>0</v>
      </c>
      <c r="BL447" s="19" t="s">
        <v>154</v>
      </c>
      <c r="BM447" s="191" t="s">
        <v>934</v>
      </c>
    </row>
    <row r="448" spans="1:65" s="2" customFormat="1" ht="19.5">
      <c r="A448" s="36"/>
      <c r="B448" s="37"/>
      <c r="C448" s="38"/>
      <c r="D448" s="193" t="s">
        <v>156</v>
      </c>
      <c r="E448" s="38"/>
      <c r="F448" s="194" t="s">
        <v>935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156</v>
      </c>
      <c r="AU448" s="19" t="s">
        <v>80</v>
      </c>
    </row>
    <row r="449" spans="1:65" s="2" customFormat="1" ht="11.25">
      <c r="A449" s="36"/>
      <c r="B449" s="37"/>
      <c r="C449" s="38"/>
      <c r="D449" s="245" t="s">
        <v>595</v>
      </c>
      <c r="E449" s="38"/>
      <c r="F449" s="246" t="s">
        <v>936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595</v>
      </c>
      <c r="AU449" s="19" t="s">
        <v>80</v>
      </c>
    </row>
    <row r="450" spans="1:65" s="14" customFormat="1" ht="11.25">
      <c r="B450" s="208"/>
      <c r="C450" s="209"/>
      <c r="D450" s="193" t="s">
        <v>158</v>
      </c>
      <c r="E450" s="210" t="s">
        <v>19</v>
      </c>
      <c r="F450" s="211" t="s">
        <v>937</v>
      </c>
      <c r="G450" s="209"/>
      <c r="H450" s="212">
        <v>2.206</v>
      </c>
      <c r="I450" s="213"/>
      <c r="J450" s="209"/>
      <c r="K450" s="209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158</v>
      </c>
      <c r="AU450" s="218" t="s">
        <v>80</v>
      </c>
      <c r="AV450" s="14" t="s">
        <v>80</v>
      </c>
      <c r="AW450" s="14" t="s">
        <v>33</v>
      </c>
      <c r="AX450" s="14" t="s">
        <v>71</v>
      </c>
      <c r="AY450" s="218" t="s">
        <v>146</v>
      </c>
    </row>
    <row r="451" spans="1:65" s="15" customFormat="1" ht="11.25">
      <c r="B451" s="219"/>
      <c r="C451" s="220"/>
      <c r="D451" s="193" t="s">
        <v>158</v>
      </c>
      <c r="E451" s="221" t="s">
        <v>19</v>
      </c>
      <c r="F451" s="222" t="s">
        <v>161</v>
      </c>
      <c r="G451" s="220"/>
      <c r="H451" s="223">
        <v>2.206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158</v>
      </c>
      <c r="AU451" s="229" t="s">
        <v>80</v>
      </c>
      <c r="AV451" s="15" t="s">
        <v>154</v>
      </c>
      <c r="AW451" s="15" t="s">
        <v>33</v>
      </c>
      <c r="AX451" s="15" t="s">
        <v>78</v>
      </c>
      <c r="AY451" s="229" t="s">
        <v>146</v>
      </c>
    </row>
    <row r="452" spans="1:65" s="2" customFormat="1" ht="33" customHeight="1">
      <c r="A452" s="36"/>
      <c r="B452" s="37"/>
      <c r="C452" s="180" t="s">
        <v>484</v>
      </c>
      <c r="D452" s="180" t="s">
        <v>149</v>
      </c>
      <c r="E452" s="181" t="s">
        <v>938</v>
      </c>
      <c r="F452" s="182" t="s">
        <v>939</v>
      </c>
      <c r="G452" s="183" t="s">
        <v>152</v>
      </c>
      <c r="H452" s="184">
        <v>16.905000000000001</v>
      </c>
      <c r="I452" s="185"/>
      <c r="J452" s="186">
        <f>ROUND(I452*H452,2)</f>
        <v>0</v>
      </c>
      <c r="K452" s="182" t="s">
        <v>592</v>
      </c>
      <c r="L452" s="41"/>
      <c r="M452" s="187" t="s">
        <v>19</v>
      </c>
      <c r="N452" s="188" t="s">
        <v>42</v>
      </c>
      <c r="O452" s="66"/>
      <c r="P452" s="189">
        <f>O452*H452</f>
        <v>0</v>
      </c>
      <c r="Q452" s="189">
        <v>1.0311999999999999</v>
      </c>
      <c r="R452" s="189">
        <f>Q452*H452</f>
        <v>17.432435999999999</v>
      </c>
      <c r="S452" s="189">
        <v>0</v>
      </c>
      <c r="T452" s="19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1" t="s">
        <v>154</v>
      </c>
      <c r="AT452" s="191" t="s">
        <v>149</v>
      </c>
      <c r="AU452" s="191" t="s">
        <v>80</v>
      </c>
      <c r="AY452" s="19" t="s">
        <v>146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78</v>
      </c>
      <c r="BK452" s="192">
        <f>ROUND(I452*H452,2)</f>
        <v>0</v>
      </c>
      <c r="BL452" s="19" t="s">
        <v>154</v>
      </c>
      <c r="BM452" s="191" t="s">
        <v>940</v>
      </c>
    </row>
    <row r="453" spans="1:65" s="2" customFormat="1" ht="29.25">
      <c r="A453" s="36"/>
      <c r="B453" s="37"/>
      <c r="C453" s="38"/>
      <c r="D453" s="193" t="s">
        <v>156</v>
      </c>
      <c r="E453" s="38"/>
      <c r="F453" s="194" t="s">
        <v>941</v>
      </c>
      <c r="G453" s="38"/>
      <c r="H453" s="38"/>
      <c r="I453" s="195"/>
      <c r="J453" s="38"/>
      <c r="K453" s="38"/>
      <c r="L453" s="41"/>
      <c r="M453" s="196"/>
      <c r="N453" s="197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156</v>
      </c>
      <c r="AU453" s="19" t="s">
        <v>80</v>
      </c>
    </row>
    <row r="454" spans="1:65" s="2" customFormat="1" ht="11.25">
      <c r="A454" s="36"/>
      <c r="B454" s="37"/>
      <c r="C454" s="38"/>
      <c r="D454" s="245" t="s">
        <v>595</v>
      </c>
      <c r="E454" s="38"/>
      <c r="F454" s="246" t="s">
        <v>942</v>
      </c>
      <c r="G454" s="38"/>
      <c r="H454" s="38"/>
      <c r="I454" s="195"/>
      <c r="J454" s="38"/>
      <c r="K454" s="38"/>
      <c r="L454" s="41"/>
      <c r="M454" s="196"/>
      <c r="N454" s="197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595</v>
      </c>
      <c r="AU454" s="19" t="s">
        <v>80</v>
      </c>
    </row>
    <row r="455" spans="1:65" s="13" customFormat="1" ht="11.25">
      <c r="B455" s="198"/>
      <c r="C455" s="199"/>
      <c r="D455" s="193" t="s">
        <v>158</v>
      </c>
      <c r="E455" s="200" t="s">
        <v>19</v>
      </c>
      <c r="F455" s="201" t="s">
        <v>617</v>
      </c>
      <c r="G455" s="199"/>
      <c r="H455" s="200" t="s">
        <v>19</v>
      </c>
      <c r="I455" s="202"/>
      <c r="J455" s="199"/>
      <c r="K455" s="199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158</v>
      </c>
      <c r="AU455" s="207" t="s">
        <v>80</v>
      </c>
      <c r="AV455" s="13" t="s">
        <v>78</v>
      </c>
      <c r="AW455" s="13" t="s">
        <v>33</v>
      </c>
      <c r="AX455" s="13" t="s">
        <v>71</v>
      </c>
      <c r="AY455" s="207" t="s">
        <v>146</v>
      </c>
    </row>
    <row r="456" spans="1:65" s="14" customFormat="1" ht="22.5">
      <c r="B456" s="208"/>
      <c r="C456" s="209"/>
      <c r="D456" s="193" t="s">
        <v>158</v>
      </c>
      <c r="E456" s="210" t="s">
        <v>19</v>
      </c>
      <c r="F456" s="211" t="s">
        <v>943</v>
      </c>
      <c r="G456" s="209"/>
      <c r="H456" s="212">
        <v>5.7380000000000004</v>
      </c>
      <c r="I456" s="213"/>
      <c r="J456" s="209"/>
      <c r="K456" s="209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158</v>
      </c>
      <c r="AU456" s="218" t="s">
        <v>80</v>
      </c>
      <c r="AV456" s="14" t="s">
        <v>80</v>
      </c>
      <c r="AW456" s="14" t="s">
        <v>33</v>
      </c>
      <c r="AX456" s="14" t="s">
        <v>71</v>
      </c>
      <c r="AY456" s="218" t="s">
        <v>146</v>
      </c>
    </row>
    <row r="457" spans="1:65" s="14" customFormat="1" ht="11.25">
      <c r="B457" s="208"/>
      <c r="C457" s="209"/>
      <c r="D457" s="193" t="s">
        <v>158</v>
      </c>
      <c r="E457" s="210" t="s">
        <v>19</v>
      </c>
      <c r="F457" s="211" t="s">
        <v>944</v>
      </c>
      <c r="G457" s="209"/>
      <c r="H457" s="212">
        <v>3.1360000000000001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158</v>
      </c>
      <c r="AU457" s="218" t="s">
        <v>80</v>
      </c>
      <c r="AV457" s="14" t="s">
        <v>80</v>
      </c>
      <c r="AW457" s="14" t="s">
        <v>33</v>
      </c>
      <c r="AX457" s="14" t="s">
        <v>71</v>
      </c>
      <c r="AY457" s="218" t="s">
        <v>146</v>
      </c>
    </row>
    <row r="458" spans="1:65" s="14" customFormat="1" ht="11.25">
      <c r="B458" s="208"/>
      <c r="C458" s="209"/>
      <c r="D458" s="193" t="s">
        <v>158</v>
      </c>
      <c r="E458" s="210" t="s">
        <v>19</v>
      </c>
      <c r="F458" s="211" t="s">
        <v>945</v>
      </c>
      <c r="G458" s="209"/>
      <c r="H458" s="212">
        <v>6.3810000000000002</v>
      </c>
      <c r="I458" s="213"/>
      <c r="J458" s="209"/>
      <c r="K458" s="209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158</v>
      </c>
      <c r="AU458" s="218" t="s">
        <v>80</v>
      </c>
      <c r="AV458" s="14" t="s">
        <v>80</v>
      </c>
      <c r="AW458" s="14" t="s">
        <v>33</v>
      </c>
      <c r="AX458" s="14" t="s">
        <v>71</v>
      </c>
      <c r="AY458" s="218" t="s">
        <v>146</v>
      </c>
    </row>
    <row r="459" spans="1:65" s="14" customFormat="1" ht="11.25">
      <c r="B459" s="208"/>
      <c r="C459" s="209"/>
      <c r="D459" s="193" t="s">
        <v>158</v>
      </c>
      <c r="E459" s="210" t="s">
        <v>19</v>
      </c>
      <c r="F459" s="211" t="s">
        <v>946</v>
      </c>
      <c r="G459" s="209"/>
      <c r="H459" s="212">
        <v>1.65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158</v>
      </c>
      <c r="AU459" s="218" t="s">
        <v>80</v>
      </c>
      <c r="AV459" s="14" t="s">
        <v>80</v>
      </c>
      <c r="AW459" s="14" t="s">
        <v>33</v>
      </c>
      <c r="AX459" s="14" t="s">
        <v>71</v>
      </c>
      <c r="AY459" s="218" t="s">
        <v>146</v>
      </c>
    </row>
    <row r="460" spans="1:65" s="15" customFormat="1" ht="11.25">
      <c r="B460" s="219"/>
      <c r="C460" s="220"/>
      <c r="D460" s="193" t="s">
        <v>158</v>
      </c>
      <c r="E460" s="221" t="s">
        <v>560</v>
      </c>
      <c r="F460" s="222" t="s">
        <v>161</v>
      </c>
      <c r="G460" s="220"/>
      <c r="H460" s="223">
        <v>16.905000000000001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158</v>
      </c>
      <c r="AU460" s="229" t="s">
        <v>80</v>
      </c>
      <c r="AV460" s="15" t="s">
        <v>154</v>
      </c>
      <c r="AW460" s="15" t="s">
        <v>33</v>
      </c>
      <c r="AX460" s="15" t="s">
        <v>78</v>
      </c>
      <c r="AY460" s="229" t="s">
        <v>146</v>
      </c>
    </row>
    <row r="461" spans="1:65" s="12" customFormat="1" ht="22.9" customHeight="1">
      <c r="B461" s="164"/>
      <c r="C461" s="165"/>
      <c r="D461" s="166" t="s">
        <v>70</v>
      </c>
      <c r="E461" s="178" t="s">
        <v>147</v>
      </c>
      <c r="F461" s="178" t="s">
        <v>148</v>
      </c>
      <c r="G461" s="165"/>
      <c r="H461" s="165"/>
      <c r="I461" s="168"/>
      <c r="J461" s="179">
        <f>BK461</f>
        <v>0</v>
      </c>
      <c r="K461" s="165"/>
      <c r="L461" s="170"/>
      <c r="M461" s="171"/>
      <c r="N461" s="172"/>
      <c r="O461" s="172"/>
      <c r="P461" s="173">
        <f>SUM(P462:P528)</f>
        <v>0</v>
      </c>
      <c r="Q461" s="172"/>
      <c r="R461" s="173">
        <f>SUM(R462:R528)</f>
        <v>2.4004839999999996</v>
      </c>
      <c r="S461" s="172"/>
      <c r="T461" s="174">
        <f>SUM(T462:T528)</f>
        <v>3.32</v>
      </c>
      <c r="AR461" s="175" t="s">
        <v>78</v>
      </c>
      <c r="AT461" s="176" t="s">
        <v>70</v>
      </c>
      <c r="AU461" s="176" t="s">
        <v>78</v>
      </c>
      <c r="AY461" s="175" t="s">
        <v>146</v>
      </c>
      <c r="BK461" s="177">
        <f>SUM(BK462:BK528)</f>
        <v>0</v>
      </c>
    </row>
    <row r="462" spans="1:65" s="2" customFormat="1" ht="24.2" customHeight="1">
      <c r="A462" s="36"/>
      <c r="B462" s="37"/>
      <c r="C462" s="180" t="s">
        <v>491</v>
      </c>
      <c r="D462" s="180" t="s">
        <v>149</v>
      </c>
      <c r="E462" s="181" t="s">
        <v>947</v>
      </c>
      <c r="F462" s="182" t="s">
        <v>948</v>
      </c>
      <c r="G462" s="183" t="s">
        <v>209</v>
      </c>
      <c r="H462" s="184">
        <v>36</v>
      </c>
      <c r="I462" s="185"/>
      <c r="J462" s="186">
        <f>ROUND(I462*H462,2)</f>
        <v>0</v>
      </c>
      <c r="K462" s="182" t="s">
        <v>592</v>
      </c>
      <c r="L462" s="41"/>
      <c r="M462" s="187" t="s">
        <v>19</v>
      </c>
      <c r="N462" s="188" t="s">
        <v>42</v>
      </c>
      <c r="O462" s="66"/>
      <c r="P462" s="189">
        <f>O462*H462</f>
        <v>0</v>
      </c>
      <c r="Q462" s="189">
        <v>2.9999999999999997E-4</v>
      </c>
      <c r="R462" s="189">
        <f>Q462*H462</f>
        <v>1.0799999999999999E-2</v>
      </c>
      <c r="S462" s="189">
        <v>0</v>
      </c>
      <c r="T462" s="190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1" t="s">
        <v>154</v>
      </c>
      <c r="AT462" s="191" t="s">
        <v>149</v>
      </c>
      <c r="AU462" s="191" t="s">
        <v>80</v>
      </c>
      <c r="AY462" s="19" t="s">
        <v>146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78</v>
      </c>
      <c r="BK462" s="192">
        <f>ROUND(I462*H462,2)</f>
        <v>0</v>
      </c>
      <c r="BL462" s="19" t="s">
        <v>154</v>
      </c>
      <c r="BM462" s="191" t="s">
        <v>949</v>
      </c>
    </row>
    <row r="463" spans="1:65" s="2" customFormat="1" ht="19.5">
      <c r="A463" s="36"/>
      <c r="B463" s="37"/>
      <c r="C463" s="38"/>
      <c r="D463" s="193" t="s">
        <v>156</v>
      </c>
      <c r="E463" s="38"/>
      <c r="F463" s="194" t="s">
        <v>950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156</v>
      </c>
      <c r="AU463" s="19" t="s">
        <v>80</v>
      </c>
    </row>
    <row r="464" spans="1:65" s="2" customFormat="1" ht="11.25">
      <c r="A464" s="36"/>
      <c r="B464" s="37"/>
      <c r="C464" s="38"/>
      <c r="D464" s="245" t="s">
        <v>595</v>
      </c>
      <c r="E464" s="38"/>
      <c r="F464" s="246" t="s">
        <v>951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595</v>
      </c>
      <c r="AU464" s="19" t="s">
        <v>80</v>
      </c>
    </row>
    <row r="465" spans="1:65" s="13" customFormat="1" ht="11.25">
      <c r="B465" s="198"/>
      <c r="C465" s="199"/>
      <c r="D465" s="193" t="s">
        <v>158</v>
      </c>
      <c r="E465" s="200" t="s">
        <v>19</v>
      </c>
      <c r="F465" s="201" t="s">
        <v>952</v>
      </c>
      <c r="G465" s="199"/>
      <c r="H465" s="200" t="s">
        <v>19</v>
      </c>
      <c r="I465" s="202"/>
      <c r="J465" s="199"/>
      <c r="K465" s="199"/>
      <c r="L465" s="203"/>
      <c r="M465" s="204"/>
      <c r="N465" s="205"/>
      <c r="O465" s="205"/>
      <c r="P465" s="205"/>
      <c r="Q465" s="205"/>
      <c r="R465" s="205"/>
      <c r="S465" s="205"/>
      <c r="T465" s="206"/>
      <c r="AT465" s="207" t="s">
        <v>158</v>
      </c>
      <c r="AU465" s="207" t="s">
        <v>80</v>
      </c>
      <c r="AV465" s="13" t="s">
        <v>78</v>
      </c>
      <c r="AW465" s="13" t="s">
        <v>33</v>
      </c>
      <c r="AX465" s="13" t="s">
        <v>71</v>
      </c>
      <c r="AY465" s="207" t="s">
        <v>146</v>
      </c>
    </row>
    <row r="466" spans="1:65" s="14" customFormat="1" ht="11.25">
      <c r="B466" s="208"/>
      <c r="C466" s="209"/>
      <c r="D466" s="193" t="s">
        <v>158</v>
      </c>
      <c r="E466" s="210" t="s">
        <v>19</v>
      </c>
      <c r="F466" s="211" t="s">
        <v>953</v>
      </c>
      <c r="G466" s="209"/>
      <c r="H466" s="212">
        <v>36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158</v>
      </c>
      <c r="AU466" s="218" t="s">
        <v>80</v>
      </c>
      <c r="AV466" s="14" t="s">
        <v>80</v>
      </c>
      <c r="AW466" s="14" t="s">
        <v>33</v>
      </c>
      <c r="AX466" s="14" t="s">
        <v>71</v>
      </c>
      <c r="AY466" s="218" t="s">
        <v>146</v>
      </c>
    </row>
    <row r="467" spans="1:65" s="15" customFormat="1" ht="11.25">
      <c r="B467" s="219"/>
      <c r="C467" s="220"/>
      <c r="D467" s="193" t="s">
        <v>158</v>
      </c>
      <c r="E467" s="221" t="s">
        <v>19</v>
      </c>
      <c r="F467" s="222" t="s">
        <v>161</v>
      </c>
      <c r="G467" s="220"/>
      <c r="H467" s="223">
        <v>36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158</v>
      </c>
      <c r="AU467" s="229" t="s">
        <v>80</v>
      </c>
      <c r="AV467" s="15" t="s">
        <v>154</v>
      </c>
      <c r="AW467" s="15" t="s">
        <v>33</v>
      </c>
      <c r="AX467" s="15" t="s">
        <v>78</v>
      </c>
      <c r="AY467" s="229" t="s">
        <v>146</v>
      </c>
    </row>
    <row r="468" spans="1:65" s="2" customFormat="1" ht="24.2" customHeight="1">
      <c r="A468" s="36"/>
      <c r="B468" s="37"/>
      <c r="C468" s="180" t="s">
        <v>499</v>
      </c>
      <c r="D468" s="180" t="s">
        <v>149</v>
      </c>
      <c r="E468" s="181" t="s">
        <v>954</v>
      </c>
      <c r="F468" s="182" t="s">
        <v>955</v>
      </c>
      <c r="G468" s="183" t="s">
        <v>209</v>
      </c>
      <c r="H468" s="184">
        <v>36</v>
      </c>
      <c r="I468" s="185"/>
      <c r="J468" s="186">
        <f>ROUND(I468*H468,2)</f>
        <v>0</v>
      </c>
      <c r="K468" s="182" t="s">
        <v>592</v>
      </c>
      <c r="L468" s="41"/>
      <c r="M468" s="187" t="s">
        <v>19</v>
      </c>
      <c r="N468" s="188" t="s">
        <v>42</v>
      </c>
      <c r="O468" s="66"/>
      <c r="P468" s="189">
        <f>O468*H468</f>
        <v>0</v>
      </c>
      <c r="Q468" s="189">
        <v>0</v>
      </c>
      <c r="R468" s="189">
        <f>Q468*H468</f>
        <v>0</v>
      </c>
      <c r="S468" s="189">
        <v>0</v>
      </c>
      <c r="T468" s="190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91" t="s">
        <v>154</v>
      </c>
      <c r="AT468" s="191" t="s">
        <v>149</v>
      </c>
      <c r="AU468" s="191" t="s">
        <v>80</v>
      </c>
      <c r="AY468" s="19" t="s">
        <v>146</v>
      </c>
      <c r="BE468" s="192">
        <f>IF(N468="základní",J468,0)</f>
        <v>0</v>
      </c>
      <c r="BF468" s="192">
        <f>IF(N468="snížená",J468,0)</f>
        <v>0</v>
      </c>
      <c r="BG468" s="192">
        <f>IF(N468="zákl. přenesená",J468,0)</f>
        <v>0</v>
      </c>
      <c r="BH468" s="192">
        <f>IF(N468="sníž. přenesená",J468,0)</f>
        <v>0</v>
      </c>
      <c r="BI468" s="192">
        <f>IF(N468="nulová",J468,0)</f>
        <v>0</v>
      </c>
      <c r="BJ468" s="19" t="s">
        <v>78</v>
      </c>
      <c r="BK468" s="192">
        <f>ROUND(I468*H468,2)</f>
        <v>0</v>
      </c>
      <c r="BL468" s="19" t="s">
        <v>154</v>
      </c>
      <c r="BM468" s="191" t="s">
        <v>956</v>
      </c>
    </row>
    <row r="469" spans="1:65" s="2" customFormat="1" ht="11.25">
      <c r="A469" s="36"/>
      <c r="B469" s="37"/>
      <c r="C469" s="38"/>
      <c r="D469" s="193" t="s">
        <v>156</v>
      </c>
      <c r="E469" s="38"/>
      <c r="F469" s="194" t="s">
        <v>957</v>
      </c>
      <c r="G469" s="38"/>
      <c r="H469" s="38"/>
      <c r="I469" s="195"/>
      <c r="J469" s="38"/>
      <c r="K469" s="38"/>
      <c r="L469" s="41"/>
      <c r="M469" s="196"/>
      <c r="N469" s="197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156</v>
      </c>
      <c r="AU469" s="19" t="s">
        <v>80</v>
      </c>
    </row>
    <row r="470" spans="1:65" s="2" customFormat="1" ht="11.25">
      <c r="A470" s="36"/>
      <c r="B470" s="37"/>
      <c r="C470" s="38"/>
      <c r="D470" s="245" t="s">
        <v>595</v>
      </c>
      <c r="E470" s="38"/>
      <c r="F470" s="246" t="s">
        <v>958</v>
      </c>
      <c r="G470" s="38"/>
      <c r="H470" s="38"/>
      <c r="I470" s="195"/>
      <c r="J470" s="38"/>
      <c r="K470" s="38"/>
      <c r="L470" s="41"/>
      <c r="M470" s="196"/>
      <c r="N470" s="197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595</v>
      </c>
      <c r="AU470" s="19" t="s">
        <v>80</v>
      </c>
    </row>
    <row r="471" spans="1:65" s="13" customFormat="1" ht="11.25">
      <c r="B471" s="198"/>
      <c r="C471" s="199"/>
      <c r="D471" s="193" t="s">
        <v>158</v>
      </c>
      <c r="E471" s="200" t="s">
        <v>19</v>
      </c>
      <c r="F471" s="201" t="s">
        <v>952</v>
      </c>
      <c r="G471" s="199"/>
      <c r="H471" s="200" t="s">
        <v>19</v>
      </c>
      <c r="I471" s="202"/>
      <c r="J471" s="199"/>
      <c r="K471" s="199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158</v>
      </c>
      <c r="AU471" s="207" t="s">
        <v>80</v>
      </c>
      <c r="AV471" s="13" t="s">
        <v>78</v>
      </c>
      <c r="AW471" s="13" t="s">
        <v>33</v>
      </c>
      <c r="AX471" s="13" t="s">
        <v>71</v>
      </c>
      <c r="AY471" s="207" t="s">
        <v>146</v>
      </c>
    </row>
    <row r="472" spans="1:65" s="14" customFormat="1" ht="11.25">
      <c r="B472" s="208"/>
      <c r="C472" s="209"/>
      <c r="D472" s="193" t="s">
        <v>158</v>
      </c>
      <c r="E472" s="210" t="s">
        <v>19</v>
      </c>
      <c r="F472" s="211" t="s">
        <v>953</v>
      </c>
      <c r="G472" s="209"/>
      <c r="H472" s="212">
        <v>36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158</v>
      </c>
      <c r="AU472" s="218" t="s">
        <v>80</v>
      </c>
      <c r="AV472" s="14" t="s">
        <v>80</v>
      </c>
      <c r="AW472" s="14" t="s">
        <v>33</v>
      </c>
      <c r="AX472" s="14" t="s">
        <v>71</v>
      </c>
      <c r="AY472" s="218" t="s">
        <v>146</v>
      </c>
    </row>
    <row r="473" spans="1:65" s="15" customFormat="1" ht="11.25">
      <c r="B473" s="219"/>
      <c r="C473" s="220"/>
      <c r="D473" s="193" t="s">
        <v>158</v>
      </c>
      <c r="E473" s="221" t="s">
        <v>19</v>
      </c>
      <c r="F473" s="222" t="s">
        <v>161</v>
      </c>
      <c r="G473" s="220"/>
      <c r="H473" s="223">
        <v>36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158</v>
      </c>
      <c r="AU473" s="229" t="s">
        <v>80</v>
      </c>
      <c r="AV473" s="15" t="s">
        <v>154</v>
      </c>
      <c r="AW473" s="15" t="s">
        <v>33</v>
      </c>
      <c r="AX473" s="15" t="s">
        <v>78</v>
      </c>
      <c r="AY473" s="229" t="s">
        <v>146</v>
      </c>
    </row>
    <row r="474" spans="1:65" s="2" customFormat="1" ht="24.2" customHeight="1">
      <c r="A474" s="36"/>
      <c r="B474" s="37"/>
      <c r="C474" s="180" t="s">
        <v>510</v>
      </c>
      <c r="D474" s="180" t="s">
        <v>149</v>
      </c>
      <c r="E474" s="181" t="s">
        <v>959</v>
      </c>
      <c r="F474" s="182" t="s">
        <v>960</v>
      </c>
      <c r="G474" s="183" t="s">
        <v>209</v>
      </c>
      <c r="H474" s="184">
        <v>18</v>
      </c>
      <c r="I474" s="185"/>
      <c r="J474" s="186">
        <f>ROUND(I474*H474,2)</f>
        <v>0</v>
      </c>
      <c r="K474" s="182" t="s">
        <v>592</v>
      </c>
      <c r="L474" s="41"/>
      <c r="M474" s="187" t="s">
        <v>19</v>
      </c>
      <c r="N474" s="188" t="s">
        <v>42</v>
      </c>
      <c r="O474" s="66"/>
      <c r="P474" s="189">
        <f>O474*H474</f>
        <v>0</v>
      </c>
      <c r="Q474" s="189">
        <v>5.8E-4</v>
      </c>
      <c r="R474" s="189">
        <f>Q474*H474</f>
        <v>1.044E-2</v>
      </c>
      <c r="S474" s="189">
        <v>0.16600000000000001</v>
      </c>
      <c r="T474" s="190">
        <f>S474*H474</f>
        <v>2.988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154</v>
      </c>
      <c r="AT474" s="191" t="s">
        <v>149</v>
      </c>
      <c r="AU474" s="191" t="s">
        <v>80</v>
      </c>
      <c r="AY474" s="19" t="s">
        <v>146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78</v>
      </c>
      <c r="BK474" s="192">
        <f>ROUND(I474*H474,2)</f>
        <v>0</v>
      </c>
      <c r="BL474" s="19" t="s">
        <v>154</v>
      </c>
      <c r="BM474" s="191" t="s">
        <v>961</v>
      </c>
    </row>
    <row r="475" spans="1:65" s="2" customFormat="1" ht="19.5">
      <c r="A475" s="36"/>
      <c r="B475" s="37"/>
      <c r="C475" s="38"/>
      <c r="D475" s="193" t="s">
        <v>156</v>
      </c>
      <c r="E475" s="38"/>
      <c r="F475" s="194" t="s">
        <v>962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156</v>
      </c>
      <c r="AU475" s="19" t="s">
        <v>80</v>
      </c>
    </row>
    <row r="476" spans="1:65" s="2" customFormat="1" ht="11.25">
      <c r="A476" s="36"/>
      <c r="B476" s="37"/>
      <c r="C476" s="38"/>
      <c r="D476" s="245" t="s">
        <v>595</v>
      </c>
      <c r="E476" s="38"/>
      <c r="F476" s="246" t="s">
        <v>963</v>
      </c>
      <c r="G476" s="38"/>
      <c r="H476" s="38"/>
      <c r="I476" s="195"/>
      <c r="J476" s="38"/>
      <c r="K476" s="38"/>
      <c r="L476" s="41"/>
      <c r="M476" s="196"/>
      <c r="N476" s="197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595</v>
      </c>
      <c r="AU476" s="19" t="s">
        <v>80</v>
      </c>
    </row>
    <row r="477" spans="1:65" s="13" customFormat="1" ht="11.25">
      <c r="B477" s="198"/>
      <c r="C477" s="199"/>
      <c r="D477" s="193" t="s">
        <v>158</v>
      </c>
      <c r="E477" s="200" t="s">
        <v>19</v>
      </c>
      <c r="F477" s="201" t="s">
        <v>952</v>
      </c>
      <c r="G477" s="199"/>
      <c r="H477" s="200" t="s">
        <v>19</v>
      </c>
      <c r="I477" s="202"/>
      <c r="J477" s="199"/>
      <c r="K477" s="199"/>
      <c r="L477" s="203"/>
      <c r="M477" s="204"/>
      <c r="N477" s="205"/>
      <c r="O477" s="205"/>
      <c r="P477" s="205"/>
      <c r="Q477" s="205"/>
      <c r="R477" s="205"/>
      <c r="S477" s="205"/>
      <c r="T477" s="206"/>
      <c r="AT477" s="207" t="s">
        <v>158</v>
      </c>
      <c r="AU477" s="207" t="s">
        <v>80</v>
      </c>
      <c r="AV477" s="13" t="s">
        <v>78</v>
      </c>
      <c r="AW477" s="13" t="s">
        <v>33</v>
      </c>
      <c r="AX477" s="13" t="s">
        <v>71</v>
      </c>
      <c r="AY477" s="207" t="s">
        <v>146</v>
      </c>
    </row>
    <row r="478" spans="1:65" s="14" customFormat="1" ht="11.25">
      <c r="B478" s="208"/>
      <c r="C478" s="209"/>
      <c r="D478" s="193" t="s">
        <v>158</v>
      </c>
      <c r="E478" s="210" t="s">
        <v>19</v>
      </c>
      <c r="F478" s="211" t="s">
        <v>273</v>
      </c>
      <c r="G478" s="209"/>
      <c r="H478" s="212">
        <v>18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158</v>
      </c>
      <c r="AU478" s="218" t="s">
        <v>80</v>
      </c>
      <c r="AV478" s="14" t="s">
        <v>80</v>
      </c>
      <c r="AW478" s="14" t="s">
        <v>33</v>
      </c>
      <c r="AX478" s="14" t="s">
        <v>71</v>
      </c>
      <c r="AY478" s="218" t="s">
        <v>146</v>
      </c>
    </row>
    <row r="479" spans="1:65" s="15" customFormat="1" ht="11.25">
      <c r="B479" s="219"/>
      <c r="C479" s="220"/>
      <c r="D479" s="193" t="s">
        <v>158</v>
      </c>
      <c r="E479" s="221" t="s">
        <v>19</v>
      </c>
      <c r="F479" s="222" t="s">
        <v>161</v>
      </c>
      <c r="G479" s="220"/>
      <c r="H479" s="223">
        <v>18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158</v>
      </c>
      <c r="AU479" s="229" t="s">
        <v>80</v>
      </c>
      <c r="AV479" s="15" t="s">
        <v>154</v>
      </c>
      <c r="AW479" s="15" t="s">
        <v>33</v>
      </c>
      <c r="AX479" s="15" t="s">
        <v>78</v>
      </c>
      <c r="AY479" s="229" t="s">
        <v>146</v>
      </c>
    </row>
    <row r="480" spans="1:65" s="2" customFormat="1" ht="33" customHeight="1">
      <c r="A480" s="36"/>
      <c r="B480" s="37"/>
      <c r="C480" s="180" t="s">
        <v>517</v>
      </c>
      <c r="D480" s="180" t="s">
        <v>149</v>
      </c>
      <c r="E480" s="181" t="s">
        <v>964</v>
      </c>
      <c r="F480" s="182" t="s">
        <v>965</v>
      </c>
      <c r="G480" s="183" t="s">
        <v>209</v>
      </c>
      <c r="H480" s="184">
        <v>18</v>
      </c>
      <c r="I480" s="185"/>
      <c r="J480" s="186">
        <f>ROUND(I480*H480,2)</f>
        <v>0</v>
      </c>
      <c r="K480" s="182" t="s">
        <v>592</v>
      </c>
      <c r="L480" s="41"/>
      <c r="M480" s="187" t="s">
        <v>19</v>
      </c>
      <c r="N480" s="188" t="s">
        <v>42</v>
      </c>
      <c r="O480" s="66"/>
      <c r="P480" s="189">
        <f>O480*H480</f>
        <v>0</v>
      </c>
      <c r="Q480" s="189">
        <v>2.1099999999999999E-3</v>
      </c>
      <c r="R480" s="189">
        <f>Q480*H480</f>
        <v>3.798E-2</v>
      </c>
      <c r="S480" s="189">
        <v>0</v>
      </c>
      <c r="T480" s="19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1" t="s">
        <v>154</v>
      </c>
      <c r="AT480" s="191" t="s">
        <v>149</v>
      </c>
      <c r="AU480" s="191" t="s">
        <v>80</v>
      </c>
      <c r="AY480" s="19" t="s">
        <v>146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78</v>
      </c>
      <c r="BK480" s="192">
        <f>ROUND(I480*H480,2)</f>
        <v>0</v>
      </c>
      <c r="BL480" s="19" t="s">
        <v>154</v>
      </c>
      <c r="BM480" s="191" t="s">
        <v>966</v>
      </c>
    </row>
    <row r="481" spans="1:65" s="2" customFormat="1" ht="19.5">
      <c r="A481" s="36"/>
      <c r="B481" s="37"/>
      <c r="C481" s="38"/>
      <c r="D481" s="193" t="s">
        <v>156</v>
      </c>
      <c r="E481" s="38"/>
      <c r="F481" s="194" t="s">
        <v>967</v>
      </c>
      <c r="G481" s="38"/>
      <c r="H481" s="38"/>
      <c r="I481" s="195"/>
      <c r="J481" s="38"/>
      <c r="K481" s="38"/>
      <c r="L481" s="41"/>
      <c r="M481" s="196"/>
      <c r="N481" s="197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156</v>
      </c>
      <c r="AU481" s="19" t="s">
        <v>80</v>
      </c>
    </row>
    <row r="482" spans="1:65" s="2" customFormat="1" ht="11.25">
      <c r="A482" s="36"/>
      <c r="B482" s="37"/>
      <c r="C482" s="38"/>
      <c r="D482" s="245" t="s">
        <v>595</v>
      </c>
      <c r="E482" s="38"/>
      <c r="F482" s="246" t="s">
        <v>968</v>
      </c>
      <c r="G482" s="38"/>
      <c r="H482" s="38"/>
      <c r="I482" s="195"/>
      <c r="J482" s="38"/>
      <c r="K482" s="38"/>
      <c r="L482" s="41"/>
      <c r="M482" s="196"/>
      <c r="N482" s="197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595</v>
      </c>
      <c r="AU482" s="19" t="s">
        <v>80</v>
      </c>
    </row>
    <row r="483" spans="1:65" s="13" customFormat="1" ht="11.25">
      <c r="B483" s="198"/>
      <c r="C483" s="199"/>
      <c r="D483" s="193" t="s">
        <v>158</v>
      </c>
      <c r="E483" s="200" t="s">
        <v>19</v>
      </c>
      <c r="F483" s="201" t="s">
        <v>969</v>
      </c>
      <c r="G483" s="199"/>
      <c r="H483" s="200" t="s">
        <v>19</v>
      </c>
      <c r="I483" s="202"/>
      <c r="J483" s="199"/>
      <c r="K483" s="199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158</v>
      </c>
      <c r="AU483" s="207" t="s">
        <v>80</v>
      </c>
      <c r="AV483" s="13" t="s">
        <v>78</v>
      </c>
      <c r="AW483" s="13" t="s">
        <v>33</v>
      </c>
      <c r="AX483" s="13" t="s">
        <v>71</v>
      </c>
      <c r="AY483" s="207" t="s">
        <v>146</v>
      </c>
    </row>
    <row r="484" spans="1:65" s="14" customFormat="1" ht="11.25">
      <c r="B484" s="208"/>
      <c r="C484" s="209"/>
      <c r="D484" s="193" t="s">
        <v>158</v>
      </c>
      <c r="E484" s="210" t="s">
        <v>19</v>
      </c>
      <c r="F484" s="211" t="s">
        <v>970</v>
      </c>
      <c r="G484" s="209"/>
      <c r="H484" s="212">
        <v>18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158</v>
      </c>
      <c r="AU484" s="218" t="s">
        <v>80</v>
      </c>
      <c r="AV484" s="14" t="s">
        <v>80</v>
      </c>
      <c r="AW484" s="14" t="s">
        <v>33</v>
      </c>
      <c r="AX484" s="14" t="s">
        <v>71</v>
      </c>
      <c r="AY484" s="218" t="s">
        <v>146</v>
      </c>
    </row>
    <row r="485" spans="1:65" s="15" customFormat="1" ht="11.25">
      <c r="B485" s="219"/>
      <c r="C485" s="220"/>
      <c r="D485" s="193" t="s">
        <v>158</v>
      </c>
      <c r="E485" s="221" t="s">
        <v>19</v>
      </c>
      <c r="F485" s="222" t="s">
        <v>161</v>
      </c>
      <c r="G485" s="220"/>
      <c r="H485" s="223">
        <v>18</v>
      </c>
      <c r="I485" s="224"/>
      <c r="J485" s="220"/>
      <c r="K485" s="220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158</v>
      </c>
      <c r="AU485" s="229" t="s">
        <v>80</v>
      </c>
      <c r="AV485" s="15" t="s">
        <v>154</v>
      </c>
      <c r="AW485" s="15" t="s">
        <v>33</v>
      </c>
      <c r="AX485" s="15" t="s">
        <v>78</v>
      </c>
      <c r="AY485" s="229" t="s">
        <v>146</v>
      </c>
    </row>
    <row r="486" spans="1:65" s="2" customFormat="1" ht="33" customHeight="1">
      <c r="A486" s="36"/>
      <c r="B486" s="37"/>
      <c r="C486" s="180" t="s">
        <v>522</v>
      </c>
      <c r="D486" s="180" t="s">
        <v>149</v>
      </c>
      <c r="E486" s="181" t="s">
        <v>971</v>
      </c>
      <c r="F486" s="182" t="s">
        <v>972</v>
      </c>
      <c r="G486" s="183" t="s">
        <v>209</v>
      </c>
      <c r="H486" s="184">
        <v>18</v>
      </c>
      <c r="I486" s="185"/>
      <c r="J486" s="186">
        <f>ROUND(I486*H486,2)</f>
        <v>0</v>
      </c>
      <c r="K486" s="182" t="s">
        <v>592</v>
      </c>
      <c r="L486" s="41"/>
      <c r="M486" s="187" t="s">
        <v>19</v>
      </c>
      <c r="N486" s="188" t="s">
        <v>42</v>
      </c>
      <c r="O486" s="66"/>
      <c r="P486" s="189">
        <f>O486*H486</f>
        <v>0</v>
      </c>
      <c r="Q486" s="189">
        <v>2.66E-3</v>
      </c>
      <c r="R486" s="189">
        <f>Q486*H486</f>
        <v>4.7879999999999999E-2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154</v>
      </c>
      <c r="AT486" s="191" t="s">
        <v>149</v>
      </c>
      <c r="AU486" s="191" t="s">
        <v>80</v>
      </c>
      <c r="AY486" s="19" t="s">
        <v>146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78</v>
      </c>
      <c r="BK486" s="192">
        <f>ROUND(I486*H486,2)</f>
        <v>0</v>
      </c>
      <c r="BL486" s="19" t="s">
        <v>154</v>
      </c>
      <c r="BM486" s="191" t="s">
        <v>973</v>
      </c>
    </row>
    <row r="487" spans="1:65" s="2" customFormat="1" ht="19.5">
      <c r="A487" s="36"/>
      <c r="B487" s="37"/>
      <c r="C487" s="38"/>
      <c r="D487" s="193" t="s">
        <v>156</v>
      </c>
      <c r="E487" s="38"/>
      <c r="F487" s="194" t="s">
        <v>974</v>
      </c>
      <c r="G487" s="38"/>
      <c r="H487" s="38"/>
      <c r="I487" s="195"/>
      <c r="J487" s="38"/>
      <c r="K487" s="38"/>
      <c r="L487" s="41"/>
      <c r="M487" s="196"/>
      <c r="N487" s="197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156</v>
      </c>
      <c r="AU487" s="19" t="s">
        <v>80</v>
      </c>
    </row>
    <row r="488" spans="1:65" s="2" customFormat="1" ht="11.25">
      <c r="A488" s="36"/>
      <c r="B488" s="37"/>
      <c r="C488" s="38"/>
      <c r="D488" s="245" t="s">
        <v>595</v>
      </c>
      <c r="E488" s="38"/>
      <c r="F488" s="246" t="s">
        <v>975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595</v>
      </c>
      <c r="AU488" s="19" t="s">
        <v>80</v>
      </c>
    </row>
    <row r="489" spans="1:65" s="13" customFormat="1" ht="11.25">
      <c r="B489" s="198"/>
      <c r="C489" s="199"/>
      <c r="D489" s="193" t="s">
        <v>158</v>
      </c>
      <c r="E489" s="200" t="s">
        <v>19</v>
      </c>
      <c r="F489" s="201" t="s">
        <v>969</v>
      </c>
      <c r="G489" s="199"/>
      <c r="H489" s="200" t="s">
        <v>19</v>
      </c>
      <c r="I489" s="202"/>
      <c r="J489" s="199"/>
      <c r="K489" s="199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158</v>
      </c>
      <c r="AU489" s="207" t="s">
        <v>80</v>
      </c>
      <c r="AV489" s="13" t="s">
        <v>78</v>
      </c>
      <c r="AW489" s="13" t="s">
        <v>33</v>
      </c>
      <c r="AX489" s="13" t="s">
        <v>71</v>
      </c>
      <c r="AY489" s="207" t="s">
        <v>146</v>
      </c>
    </row>
    <row r="490" spans="1:65" s="14" customFormat="1" ht="11.25">
      <c r="B490" s="208"/>
      <c r="C490" s="209"/>
      <c r="D490" s="193" t="s">
        <v>158</v>
      </c>
      <c r="E490" s="210" t="s">
        <v>19</v>
      </c>
      <c r="F490" s="211" t="s">
        <v>976</v>
      </c>
      <c r="G490" s="209"/>
      <c r="H490" s="212">
        <v>18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158</v>
      </c>
      <c r="AU490" s="218" t="s">
        <v>80</v>
      </c>
      <c r="AV490" s="14" t="s">
        <v>80</v>
      </c>
      <c r="AW490" s="14" t="s">
        <v>33</v>
      </c>
      <c r="AX490" s="14" t="s">
        <v>71</v>
      </c>
      <c r="AY490" s="218" t="s">
        <v>146</v>
      </c>
    </row>
    <row r="491" spans="1:65" s="15" customFormat="1" ht="11.25">
      <c r="B491" s="219"/>
      <c r="C491" s="220"/>
      <c r="D491" s="193" t="s">
        <v>158</v>
      </c>
      <c r="E491" s="221" t="s">
        <v>19</v>
      </c>
      <c r="F491" s="222" t="s">
        <v>161</v>
      </c>
      <c r="G491" s="220"/>
      <c r="H491" s="223">
        <v>18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158</v>
      </c>
      <c r="AU491" s="229" t="s">
        <v>80</v>
      </c>
      <c r="AV491" s="15" t="s">
        <v>154</v>
      </c>
      <c r="AW491" s="15" t="s">
        <v>33</v>
      </c>
      <c r="AX491" s="15" t="s">
        <v>78</v>
      </c>
      <c r="AY491" s="229" t="s">
        <v>146</v>
      </c>
    </row>
    <row r="492" spans="1:65" s="2" customFormat="1" ht="21.75" customHeight="1">
      <c r="A492" s="36"/>
      <c r="B492" s="37"/>
      <c r="C492" s="180" t="s">
        <v>528</v>
      </c>
      <c r="D492" s="180" t="s">
        <v>149</v>
      </c>
      <c r="E492" s="181" t="s">
        <v>977</v>
      </c>
      <c r="F492" s="182" t="s">
        <v>978</v>
      </c>
      <c r="G492" s="183" t="s">
        <v>209</v>
      </c>
      <c r="H492" s="184">
        <v>2</v>
      </c>
      <c r="I492" s="185"/>
      <c r="J492" s="186">
        <f>ROUND(I492*H492,2)</f>
        <v>0</v>
      </c>
      <c r="K492" s="182" t="s">
        <v>592</v>
      </c>
      <c r="L492" s="41"/>
      <c r="M492" s="187" t="s">
        <v>19</v>
      </c>
      <c r="N492" s="188" t="s">
        <v>42</v>
      </c>
      <c r="O492" s="66"/>
      <c r="P492" s="189">
        <f>O492*H492</f>
        <v>0</v>
      </c>
      <c r="Q492" s="189">
        <v>2.1199999999999999E-3</v>
      </c>
      <c r="R492" s="189">
        <f>Q492*H492</f>
        <v>4.2399999999999998E-3</v>
      </c>
      <c r="S492" s="189">
        <v>0</v>
      </c>
      <c r="T492" s="19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154</v>
      </c>
      <c r="AT492" s="191" t="s">
        <v>149</v>
      </c>
      <c r="AU492" s="191" t="s">
        <v>80</v>
      </c>
      <c r="AY492" s="19" t="s">
        <v>146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78</v>
      </c>
      <c r="BK492" s="192">
        <f>ROUND(I492*H492,2)</f>
        <v>0</v>
      </c>
      <c r="BL492" s="19" t="s">
        <v>154</v>
      </c>
      <c r="BM492" s="191" t="s">
        <v>979</v>
      </c>
    </row>
    <row r="493" spans="1:65" s="2" customFormat="1" ht="19.5">
      <c r="A493" s="36"/>
      <c r="B493" s="37"/>
      <c r="C493" s="38"/>
      <c r="D493" s="193" t="s">
        <v>156</v>
      </c>
      <c r="E493" s="38"/>
      <c r="F493" s="194" t="s">
        <v>980</v>
      </c>
      <c r="G493" s="38"/>
      <c r="H493" s="38"/>
      <c r="I493" s="195"/>
      <c r="J493" s="38"/>
      <c r="K493" s="38"/>
      <c r="L493" s="41"/>
      <c r="M493" s="196"/>
      <c r="N493" s="197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156</v>
      </c>
      <c r="AU493" s="19" t="s">
        <v>80</v>
      </c>
    </row>
    <row r="494" spans="1:65" s="2" customFormat="1" ht="11.25">
      <c r="A494" s="36"/>
      <c r="B494" s="37"/>
      <c r="C494" s="38"/>
      <c r="D494" s="245" t="s">
        <v>595</v>
      </c>
      <c r="E494" s="38"/>
      <c r="F494" s="246" t="s">
        <v>981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595</v>
      </c>
      <c r="AU494" s="19" t="s">
        <v>80</v>
      </c>
    </row>
    <row r="495" spans="1:65" s="13" customFormat="1" ht="11.25">
      <c r="B495" s="198"/>
      <c r="C495" s="199"/>
      <c r="D495" s="193" t="s">
        <v>158</v>
      </c>
      <c r="E495" s="200" t="s">
        <v>19</v>
      </c>
      <c r="F495" s="201" t="s">
        <v>969</v>
      </c>
      <c r="G495" s="199"/>
      <c r="H495" s="200" t="s">
        <v>19</v>
      </c>
      <c r="I495" s="202"/>
      <c r="J495" s="199"/>
      <c r="K495" s="199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158</v>
      </c>
      <c r="AU495" s="207" t="s">
        <v>80</v>
      </c>
      <c r="AV495" s="13" t="s">
        <v>78</v>
      </c>
      <c r="AW495" s="13" t="s">
        <v>33</v>
      </c>
      <c r="AX495" s="13" t="s">
        <v>71</v>
      </c>
      <c r="AY495" s="207" t="s">
        <v>146</v>
      </c>
    </row>
    <row r="496" spans="1:65" s="14" customFormat="1" ht="11.25">
      <c r="B496" s="208"/>
      <c r="C496" s="209"/>
      <c r="D496" s="193" t="s">
        <v>158</v>
      </c>
      <c r="E496" s="210" t="s">
        <v>19</v>
      </c>
      <c r="F496" s="211" t="s">
        <v>982</v>
      </c>
      <c r="G496" s="209"/>
      <c r="H496" s="212">
        <v>2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158</v>
      </c>
      <c r="AU496" s="218" t="s">
        <v>80</v>
      </c>
      <c r="AV496" s="14" t="s">
        <v>80</v>
      </c>
      <c r="AW496" s="14" t="s">
        <v>33</v>
      </c>
      <c r="AX496" s="14" t="s">
        <v>71</v>
      </c>
      <c r="AY496" s="218" t="s">
        <v>146</v>
      </c>
    </row>
    <row r="497" spans="1:65" s="15" customFormat="1" ht="11.25">
      <c r="B497" s="219"/>
      <c r="C497" s="220"/>
      <c r="D497" s="193" t="s">
        <v>158</v>
      </c>
      <c r="E497" s="221" t="s">
        <v>19</v>
      </c>
      <c r="F497" s="222" t="s">
        <v>161</v>
      </c>
      <c r="G497" s="220"/>
      <c r="H497" s="223">
        <v>2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158</v>
      </c>
      <c r="AU497" s="229" t="s">
        <v>80</v>
      </c>
      <c r="AV497" s="15" t="s">
        <v>154</v>
      </c>
      <c r="AW497" s="15" t="s">
        <v>33</v>
      </c>
      <c r="AX497" s="15" t="s">
        <v>78</v>
      </c>
      <c r="AY497" s="229" t="s">
        <v>146</v>
      </c>
    </row>
    <row r="498" spans="1:65" s="2" customFormat="1" ht="21.75" customHeight="1">
      <c r="A498" s="36"/>
      <c r="B498" s="37"/>
      <c r="C498" s="180" t="s">
        <v>535</v>
      </c>
      <c r="D498" s="180" t="s">
        <v>149</v>
      </c>
      <c r="E498" s="181" t="s">
        <v>983</v>
      </c>
      <c r="F498" s="182" t="s">
        <v>984</v>
      </c>
      <c r="G498" s="183" t="s">
        <v>209</v>
      </c>
      <c r="H498" s="184">
        <v>2</v>
      </c>
      <c r="I498" s="185"/>
      <c r="J498" s="186">
        <f>ROUND(I498*H498,2)</f>
        <v>0</v>
      </c>
      <c r="K498" s="182" t="s">
        <v>592</v>
      </c>
      <c r="L498" s="41"/>
      <c r="M498" s="187" t="s">
        <v>19</v>
      </c>
      <c r="N498" s="188" t="s">
        <v>42</v>
      </c>
      <c r="O498" s="66"/>
      <c r="P498" s="189">
        <f>O498*H498</f>
        <v>0</v>
      </c>
      <c r="Q498" s="189">
        <v>4.7499999999999999E-3</v>
      </c>
      <c r="R498" s="189">
        <f>Q498*H498</f>
        <v>9.4999999999999998E-3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154</v>
      </c>
      <c r="AT498" s="191" t="s">
        <v>149</v>
      </c>
      <c r="AU498" s="191" t="s">
        <v>80</v>
      </c>
      <c r="AY498" s="19" t="s">
        <v>146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78</v>
      </c>
      <c r="BK498" s="192">
        <f>ROUND(I498*H498,2)</f>
        <v>0</v>
      </c>
      <c r="BL498" s="19" t="s">
        <v>154</v>
      </c>
      <c r="BM498" s="191" t="s">
        <v>985</v>
      </c>
    </row>
    <row r="499" spans="1:65" s="2" customFormat="1" ht="19.5">
      <c r="A499" s="36"/>
      <c r="B499" s="37"/>
      <c r="C499" s="38"/>
      <c r="D499" s="193" t="s">
        <v>156</v>
      </c>
      <c r="E499" s="38"/>
      <c r="F499" s="194" t="s">
        <v>986</v>
      </c>
      <c r="G499" s="38"/>
      <c r="H499" s="38"/>
      <c r="I499" s="195"/>
      <c r="J499" s="38"/>
      <c r="K499" s="38"/>
      <c r="L499" s="41"/>
      <c r="M499" s="196"/>
      <c r="N499" s="197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156</v>
      </c>
      <c r="AU499" s="19" t="s">
        <v>80</v>
      </c>
    </row>
    <row r="500" spans="1:65" s="2" customFormat="1" ht="11.25">
      <c r="A500" s="36"/>
      <c r="B500" s="37"/>
      <c r="C500" s="38"/>
      <c r="D500" s="245" t="s">
        <v>595</v>
      </c>
      <c r="E500" s="38"/>
      <c r="F500" s="246" t="s">
        <v>987</v>
      </c>
      <c r="G500" s="38"/>
      <c r="H500" s="38"/>
      <c r="I500" s="195"/>
      <c r="J500" s="38"/>
      <c r="K500" s="38"/>
      <c r="L500" s="41"/>
      <c r="M500" s="196"/>
      <c r="N500" s="197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595</v>
      </c>
      <c r="AU500" s="19" t="s">
        <v>80</v>
      </c>
    </row>
    <row r="501" spans="1:65" s="13" customFormat="1" ht="11.25">
      <c r="B501" s="198"/>
      <c r="C501" s="199"/>
      <c r="D501" s="193" t="s">
        <v>158</v>
      </c>
      <c r="E501" s="200" t="s">
        <v>19</v>
      </c>
      <c r="F501" s="201" t="s">
        <v>952</v>
      </c>
      <c r="G501" s="199"/>
      <c r="H501" s="200" t="s">
        <v>19</v>
      </c>
      <c r="I501" s="202"/>
      <c r="J501" s="199"/>
      <c r="K501" s="199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158</v>
      </c>
      <c r="AU501" s="207" t="s">
        <v>80</v>
      </c>
      <c r="AV501" s="13" t="s">
        <v>78</v>
      </c>
      <c r="AW501" s="13" t="s">
        <v>33</v>
      </c>
      <c r="AX501" s="13" t="s">
        <v>71</v>
      </c>
      <c r="AY501" s="207" t="s">
        <v>146</v>
      </c>
    </row>
    <row r="502" spans="1:65" s="14" customFormat="1" ht="11.25">
      <c r="B502" s="208"/>
      <c r="C502" s="209"/>
      <c r="D502" s="193" t="s">
        <v>158</v>
      </c>
      <c r="E502" s="210" t="s">
        <v>19</v>
      </c>
      <c r="F502" s="211" t="s">
        <v>988</v>
      </c>
      <c r="G502" s="209"/>
      <c r="H502" s="212">
        <v>2</v>
      </c>
      <c r="I502" s="213"/>
      <c r="J502" s="209"/>
      <c r="K502" s="209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158</v>
      </c>
      <c r="AU502" s="218" t="s">
        <v>80</v>
      </c>
      <c r="AV502" s="14" t="s">
        <v>80</v>
      </c>
      <c r="AW502" s="14" t="s">
        <v>33</v>
      </c>
      <c r="AX502" s="14" t="s">
        <v>71</v>
      </c>
      <c r="AY502" s="218" t="s">
        <v>146</v>
      </c>
    </row>
    <row r="503" spans="1:65" s="15" customFormat="1" ht="11.25">
      <c r="B503" s="219"/>
      <c r="C503" s="220"/>
      <c r="D503" s="193" t="s">
        <v>158</v>
      </c>
      <c r="E503" s="221" t="s">
        <v>19</v>
      </c>
      <c r="F503" s="222" t="s">
        <v>161</v>
      </c>
      <c r="G503" s="220"/>
      <c r="H503" s="223">
        <v>2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158</v>
      </c>
      <c r="AU503" s="229" t="s">
        <v>80</v>
      </c>
      <c r="AV503" s="15" t="s">
        <v>154</v>
      </c>
      <c r="AW503" s="15" t="s">
        <v>33</v>
      </c>
      <c r="AX503" s="15" t="s">
        <v>78</v>
      </c>
      <c r="AY503" s="229" t="s">
        <v>146</v>
      </c>
    </row>
    <row r="504" spans="1:65" s="2" customFormat="1" ht="24.2" customHeight="1">
      <c r="A504" s="36"/>
      <c r="B504" s="37"/>
      <c r="C504" s="230" t="s">
        <v>542</v>
      </c>
      <c r="D504" s="230" t="s">
        <v>170</v>
      </c>
      <c r="E504" s="231" t="s">
        <v>989</v>
      </c>
      <c r="F504" s="232" t="s">
        <v>990</v>
      </c>
      <c r="G504" s="233" t="s">
        <v>164</v>
      </c>
      <c r="H504" s="234">
        <v>2.488</v>
      </c>
      <c r="I504" s="235"/>
      <c r="J504" s="236">
        <f>ROUND(I504*H504,2)</f>
        <v>0</v>
      </c>
      <c r="K504" s="232" t="s">
        <v>592</v>
      </c>
      <c r="L504" s="237"/>
      <c r="M504" s="238" t="s">
        <v>19</v>
      </c>
      <c r="N504" s="239" t="s">
        <v>42</v>
      </c>
      <c r="O504" s="66"/>
      <c r="P504" s="189">
        <f>O504*H504</f>
        <v>0</v>
      </c>
      <c r="Q504" s="189">
        <v>0.81499999999999995</v>
      </c>
      <c r="R504" s="189">
        <f>Q504*H504</f>
        <v>2.02772</v>
      </c>
      <c r="S504" s="189">
        <v>0</v>
      </c>
      <c r="T504" s="19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1" t="s">
        <v>174</v>
      </c>
      <c r="AT504" s="191" t="s">
        <v>170</v>
      </c>
      <c r="AU504" s="191" t="s">
        <v>80</v>
      </c>
      <c r="AY504" s="19" t="s">
        <v>146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78</v>
      </c>
      <c r="BK504" s="192">
        <f>ROUND(I504*H504,2)</f>
        <v>0</v>
      </c>
      <c r="BL504" s="19" t="s">
        <v>154</v>
      </c>
      <c r="BM504" s="191" t="s">
        <v>991</v>
      </c>
    </row>
    <row r="505" spans="1:65" s="2" customFormat="1" ht="11.25">
      <c r="A505" s="36"/>
      <c r="B505" s="37"/>
      <c r="C505" s="38"/>
      <c r="D505" s="193" t="s">
        <v>156</v>
      </c>
      <c r="E505" s="38"/>
      <c r="F505" s="194" t="s">
        <v>990</v>
      </c>
      <c r="G505" s="38"/>
      <c r="H505" s="38"/>
      <c r="I505" s="195"/>
      <c r="J505" s="38"/>
      <c r="K505" s="38"/>
      <c r="L505" s="41"/>
      <c r="M505" s="196"/>
      <c r="N505" s="197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156</v>
      </c>
      <c r="AU505" s="19" t="s">
        <v>80</v>
      </c>
    </row>
    <row r="506" spans="1:65" s="13" customFormat="1" ht="11.25">
      <c r="B506" s="198"/>
      <c r="C506" s="199"/>
      <c r="D506" s="193" t="s">
        <v>158</v>
      </c>
      <c r="E506" s="200" t="s">
        <v>19</v>
      </c>
      <c r="F506" s="201" t="s">
        <v>992</v>
      </c>
      <c r="G506" s="199"/>
      <c r="H506" s="200" t="s">
        <v>19</v>
      </c>
      <c r="I506" s="202"/>
      <c r="J506" s="199"/>
      <c r="K506" s="199"/>
      <c r="L506" s="203"/>
      <c r="M506" s="204"/>
      <c r="N506" s="205"/>
      <c r="O506" s="205"/>
      <c r="P506" s="205"/>
      <c r="Q506" s="205"/>
      <c r="R506" s="205"/>
      <c r="S506" s="205"/>
      <c r="T506" s="206"/>
      <c r="AT506" s="207" t="s">
        <v>158</v>
      </c>
      <c r="AU506" s="207" t="s">
        <v>80</v>
      </c>
      <c r="AV506" s="13" t="s">
        <v>78</v>
      </c>
      <c r="AW506" s="13" t="s">
        <v>33</v>
      </c>
      <c r="AX506" s="13" t="s">
        <v>71</v>
      </c>
      <c r="AY506" s="207" t="s">
        <v>146</v>
      </c>
    </row>
    <row r="507" spans="1:65" s="14" customFormat="1" ht="11.25">
      <c r="B507" s="208"/>
      <c r="C507" s="209"/>
      <c r="D507" s="193" t="s">
        <v>158</v>
      </c>
      <c r="E507" s="210" t="s">
        <v>19</v>
      </c>
      <c r="F507" s="211" t="s">
        <v>993</v>
      </c>
      <c r="G507" s="209"/>
      <c r="H507" s="212">
        <v>2.488</v>
      </c>
      <c r="I507" s="213"/>
      <c r="J507" s="209"/>
      <c r="K507" s="209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158</v>
      </c>
      <c r="AU507" s="218" t="s">
        <v>80</v>
      </c>
      <c r="AV507" s="14" t="s">
        <v>80</v>
      </c>
      <c r="AW507" s="14" t="s">
        <v>33</v>
      </c>
      <c r="AX507" s="14" t="s">
        <v>71</v>
      </c>
      <c r="AY507" s="218" t="s">
        <v>146</v>
      </c>
    </row>
    <row r="508" spans="1:65" s="15" customFormat="1" ht="11.25">
      <c r="B508" s="219"/>
      <c r="C508" s="220"/>
      <c r="D508" s="193" t="s">
        <v>158</v>
      </c>
      <c r="E508" s="221" t="s">
        <v>19</v>
      </c>
      <c r="F508" s="222" t="s">
        <v>161</v>
      </c>
      <c r="G508" s="220"/>
      <c r="H508" s="223">
        <v>2.488</v>
      </c>
      <c r="I508" s="224"/>
      <c r="J508" s="220"/>
      <c r="K508" s="220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158</v>
      </c>
      <c r="AU508" s="229" t="s">
        <v>80</v>
      </c>
      <c r="AV508" s="15" t="s">
        <v>154</v>
      </c>
      <c r="AW508" s="15" t="s">
        <v>33</v>
      </c>
      <c r="AX508" s="15" t="s">
        <v>78</v>
      </c>
      <c r="AY508" s="229" t="s">
        <v>146</v>
      </c>
    </row>
    <row r="509" spans="1:65" s="2" customFormat="1" ht="24.2" customHeight="1">
      <c r="A509" s="36"/>
      <c r="B509" s="37"/>
      <c r="C509" s="230" t="s">
        <v>548</v>
      </c>
      <c r="D509" s="230" t="s">
        <v>170</v>
      </c>
      <c r="E509" s="231" t="s">
        <v>994</v>
      </c>
      <c r="F509" s="232" t="s">
        <v>995</v>
      </c>
      <c r="G509" s="233" t="s">
        <v>164</v>
      </c>
      <c r="H509" s="234">
        <v>0.3</v>
      </c>
      <c r="I509" s="235"/>
      <c r="J509" s="236">
        <f>ROUND(I509*H509,2)</f>
        <v>0</v>
      </c>
      <c r="K509" s="232" t="s">
        <v>592</v>
      </c>
      <c r="L509" s="237"/>
      <c r="M509" s="238" t="s">
        <v>19</v>
      </c>
      <c r="N509" s="239" t="s">
        <v>42</v>
      </c>
      <c r="O509" s="66"/>
      <c r="P509" s="189">
        <f>O509*H509</f>
        <v>0</v>
      </c>
      <c r="Q509" s="189">
        <v>0.81499999999999995</v>
      </c>
      <c r="R509" s="189">
        <f>Q509*H509</f>
        <v>0.24449999999999997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174</v>
      </c>
      <c r="AT509" s="191" t="s">
        <v>170</v>
      </c>
      <c r="AU509" s="191" t="s">
        <v>80</v>
      </c>
      <c r="AY509" s="19" t="s">
        <v>146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78</v>
      </c>
      <c r="BK509" s="192">
        <f>ROUND(I509*H509,2)</f>
        <v>0</v>
      </c>
      <c r="BL509" s="19" t="s">
        <v>154</v>
      </c>
      <c r="BM509" s="191" t="s">
        <v>996</v>
      </c>
    </row>
    <row r="510" spans="1:65" s="2" customFormat="1" ht="11.25">
      <c r="A510" s="36"/>
      <c r="B510" s="37"/>
      <c r="C510" s="38"/>
      <c r="D510" s="193" t="s">
        <v>156</v>
      </c>
      <c r="E510" s="38"/>
      <c r="F510" s="194" t="s">
        <v>995</v>
      </c>
      <c r="G510" s="38"/>
      <c r="H510" s="38"/>
      <c r="I510" s="195"/>
      <c r="J510" s="38"/>
      <c r="K510" s="38"/>
      <c r="L510" s="41"/>
      <c r="M510" s="196"/>
      <c r="N510" s="197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156</v>
      </c>
      <c r="AU510" s="19" t="s">
        <v>80</v>
      </c>
    </row>
    <row r="511" spans="1:65" s="13" customFormat="1" ht="11.25">
      <c r="B511" s="198"/>
      <c r="C511" s="199"/>
      <c r="D511" s="193" t="s">
        <v>158</v>
      </c>
      <c r="E511" s="200" t="s">
        <v>19</v>
      </c>
      <c r="F511" s="201" t="s">
        <v>992</v>
      </c>
      <c r="G511" s="199"/>
      <c r="H511" s="200" t="s">
        <v>19</v>
      </c>
      <c r="I511" s="202"/>
      <c r="J511" s="199"/>
      <c r="K511" s="199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158</v>
      </c>
      <c r="AU511" s="207" t="s">
        <v>80</v>
      </c>
      <c r="AV511" s="13" t="s">
        <v>78</v>
      </c>
      <c r="AW511" s="13" t="s">
        <v>33</v>
      </c>
      <c r="AX511" s="13" t="s">
        <v>71</v>
      </c>
      <c r="AY511" s="207" t="s">
        <v>146</v>
      </c>
    </row>
    <row r="512" spans="1:65" s="14" customFormat="1" ht="11.25">
      <c r="B512" s="208"/>
      <c r="C512" s="209"/>
      <c r="D512" s="193" t="s">
        <v>158</v>
      </c>
      <c r="E512" s="210" t="s">
        <v>19</v>
      </c>
      <c r="F512" s="211" t="s">
        <v>997</v>
      </c>
      <c r="G512" s="209"/>
      <c r="H512" s="212">
        <v>0.3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158</v>
      </c>
      <c r="AU512" s="218" t="s">
        <v>80</v>
      </c>
      <c r="AV512" s="14" t="s">
        <v>80</v>
      </c>
      <c r="AW512" s="14" t="s">
        <v>33</v>
      </c>
      <c r="AX512" s="14" t="s">
        <v>71</v>
      </c>
      <c r="AY512" s="218" t="s">
        <v>146</v>
      </c>
    </row>
    <row r="513" spans="1:65" s="15" customFormat="1" ht="11.25">
      <c r="B513" s="219"/>
      <c r="C513" s="220"/>
      <c r="D513" s="193" t="s">
        <v>158</v>
      </c>
      <c r="E513" s="221" t="s">
        <v>19</v>
      </c>
      <c r="F513" s="222" t="s">
        <v>161</v>
      </c>
      <c r="G513" s="220"/>
      <c r="H513" s="223">
        <v>0.3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158</v>
      </c>
      <c r="AU513" s="229" t="s">
        <v>80</v>
      </c>
      <c r="AV513" s="15" t="s">
        <v>154</v>
      </c>
      <c r="AW513" s="15" t="s">
        <v>33</v>
      </c>
      <c r="AX513" s="15" t="s">
        <v>78</v>
      </c>
      <c r="AY513" s="229" t="s">
        <v>146</v>
      </c>
    </row>
    <row r="514" spans="1:65" s="2" customFormat="1" ht="24">
      <c r="A514" s="36"/>
      <c r="B514" s="37"/>
      <c r="C514" s="230" t="s">
        <v>554</v>
      </c>
      <c r="D514" s="230" t="s">
        <v>170</v>
      </c>
      <c r="E514" s="231" t="s">
        <v>998</v>
      </c>
      <c r="F514" s="232" t="s">
        <v>999</v>
      </c>
      <c r="G514" s="233" t="s">
        <v>1000</v>
      </c>
      <c r="H514" s="234">
        <v>0.36</v>
      </c>
      <c r="I514" s="235"/>
      <c r="J514" s="236">
        <f>ROUND(I514*H514,2)</f>
        <v>0</v>
      </c>
      <c r="K514" s="232" t="s">
        <v>592</v>
      </c>
      <c r="L514" s="237"/>
      <c r="M514" s="238" t="s">
        <v>19</v>
      </c>
      <c r="N514" s="239" t="s">
        <v>42</v>
      </c>
      <c r="O514" s="66"/>
      <c r="P514" s="189">
        <f>O514*H514</f>
        <v>0</v>
      </c>
      <c r="Q514" s="189">
        <v>1.7399999999999999E-2</v>
      </c>
      <c r="R514" s="189">
        <f>Q514*H514</f>
        <v>6.2639999999999996E-3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174</v>
      </c>
      <c r="AT514" s="191" t="s">
        <v>170</v>
      </c>
      <c r="AU514" s="191" t="s">
        <v>80</v>
      </c>
      <c r="AY514" s="19" t="s">
        <v>146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78</v>
      </c>
      <c r="BK514" s="192">
        <f>ROUND(I514*H514,2)</f>
        <v>0</v>
      </c>
      <c r="BL514" s="19" t="s">
        <v>154</v>
      </c>
      <c r="BM514" s="191" t="s">
        <v>1001</v>
      </c>
    </row>
    <row r="515" spans="1:65" s="2" customFormat="1" ht="11.25">
      <c r="A515" s="36"/>
      <c r="B515" s="37"/>
      <c r="C515" s="38"/>
      <c r="D515" s="193" t="s">
        <v>156</v>
      </c>
      <c r="E515" s="38"/>
      <c r="F515" s="194" t="s">
        <v>999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156</v>
      </c>
      <c r="AU515" s="19" t="s">
        <v>80</v>
      </c>
    </row>
    <row r="516" spans="1:65" s="14" customFormat="1" ht="11.25">
      <c r="B516" s="208"/>
      <c r="C516" s="209"/>
      <c r="D516" s="193" t="s">
        <v>158</v>
      </c>
      <c r="E516" s="210" t="s">
        <v>19</v>
      </c>
      <c r="F516" s="211" t="s">
        <v>1002</v>
      </c>
      <c r="G516" s="209"/>
      <c r="H516" s="212">
        <v>0.36</v>
      </c>
      <c r="I516" s="213"/>
      <c r="J516" s="209"/>
      <c r="K516" s="209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158</v>
      </c>
      <c r="AU516" s="218" t="s">
        <v>80</v>
      </c>
      <c r="AV516" s="14" t="s">
        <v>80</v>
      </c>
      <c r="AW516" s="14" t="s">
        <v>33</v>
      </c>
      <c r="AX516" s="14" t="s">
        <v>71</v>
      </c>
      <c r="AY516" s="218" t="s">
        <v>146</v>
      </c>
    </row>
    <row r="517" spans="1:65" s="15" customFormat="1" ht="11.25">
      <c r="B517" s="219"/>
      <c r="C517" s="220"/>
      <c r="D517" s="193" t="s">
        <v>158</v>
      </c>
      <c r="E517" s="221" t="s">
        <v>19</v>
      </c>
      <c r="F517" s="222" t="s">
        <v>161</v>
      </c>
      <c r="G517" s="220"/>
      <c r="H517" s="223">
        <v>0.36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158</v>
      </c>
      <c r="AU517" s="229" t="s">
        <v>80</v>
      </c>
      <c r="AV517" s="15" t="s">
        <v>154</v>
      </c>
      <c r="AW517" s="15" t="s">
        <v>33</v>
      </c>
      <c r="AX517" s="15" t="s">
        <v>78</v>
      </c>
      <c r="AY517" s="229" t="s">
        <v>146</v>
      </c>
    </row>
    <row r="518" spans="1:65" s="2" customFormat="1" ht="24.2" customHeight="1">
      <c r="A518" s="36"/>
      <c r="B518" s="37"/>
      <c r="C518" s="230" t="s">
        <v>1003</v>
      </c>
      <c r="D518" s="230" t="s">
        <v>170</v>
      </c>
      <c r="E518" s="231" t="s">
        <v>1004</v>
      </c>
      <c r="F518" s="232" t="s">
        <v>1005</v>
      </c>
      <c r="G518" s="233" t="s">
        <v>209</v>
      </c>
      <c r="H518" s="234">
        <v>36</v>
      </c>
      <c r="I518" s="235"/>
      <c r="J518" s="236">
        <f>ROUND(I518*H518,2)</f>
        <v>0</v>
      </c>
      <c r="K518" s="232" t="s">
        <v>19</v>
      </c>
      <c r="L518" s="237"/>
      <c r="M518" s="238" t="s">
        <v>19</v>
      </c>
      <c r="N518" s="239" t="s">
        <v>42</v>
      </c>
      <c r="O518" s="66"/>
      <c r="P518" s="189">
        <f>O518*H518</f>
        <v>0</v>
      </c>
      <c r="Q518" s="189">
        <v>0</v>
      </c>
      <c r="R518" s="189">
        <f>Q518*H518</f>
        <v>0</v>
      </c>
      <c r="S518" s="189">
        <v>0</v>
      </c>
      <c r="T518" s="190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1" t="s">
        <v>174</v>
      </c>
      <c r="AT518" s="191" t="s">
        <v>170</v>
      </c>
      <c r="AU518" s="191" t="s">
        <v>80</v>
      </c>
      <c r="AY518" s="19" t="s">
        <v>146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9" t="s">
        <v>78</v>
      </c>
      <c r="BK518" s="192">
        <f>ROUND(I518*H518,2)</f>
        <v>0</v>
      </c>
      <c r="BL518" s="19" t="s">
        <v>154</v>
      </c>
      <c r="BM518" s="191" t="s">
        <v>1006</v>
      </c>
    </row>
    <row r="519" spans="1:65" s="2" customFormat="1" ht="19.5">
      <c r="A519" s="36"/>
      <c r="B519" s="37"/>
      <c r="C519" s="38"/>
      <c r="D519" s="193" t="s">
        <v>156</v>
      </c>
      <c r="E519" s="38"/>
      <c r="F519" s="194" t="s">
        <v>1005</v>
      </c>
      <c r="G519" s="38"/>
      <c r="H519" s="38"/>
      <c r="I519" s="195"/>
      <c r="J519" s="38"/>
      <c r="K519" s="38"/>
      <c r="L519" s="41"/>
      <c r="M519" s="196"/>
      <c r="N519" s="197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156</v>
      </c>
      <c r="AU519" s="19" t="s">
        <v>80</v>
      </c>
    </row>
    <row r="520" spans="1:65" s="13" customFormat="1" ht="11.25">
      <c r="B520" s="198"/>
      <c r="C520" s="199"/>
      <c r="D520" s="193" t="s">
        <v>158</v>
      </c>
      <c r="E520" s="200" t="s">
        <v>19</v>
      </c>
      <c r="F520" s="201" t="s">
        <v>1007</v>
      </c>
      <c r="G520" s="199"/>
      <c r="H520" s="200" t="s">
        <v>19</v>
      </c>
      <c r="I520" s="202"/>
      <c r="J520" s="199"/>
      <c r="K520" s="199"/>
      <c r="L520" s="203"/>
      <c r="M520" s="204"/>
      <c r="N520" s="205"/>
      <c r="O520" s="205"/>
      <c r="P520" s="205"/>
      <c r="Q520" s="205"/>
      <c r="R520" s="205"/>
      <c r="S520" s="205"/>
      <c r="T520" s="206"/>
      <c r="AT520" s="207" t="s">
        <v>158</v>
      </c>
      <c r="AU520" s="207" t="s">
        <v>80</v>
      </c>
      <c r="AV520" s="13" t="s">
        <v>78</v>
      </c>
      <c r="AW520" s="13" t="s">
        <v>33</v>
      </c>
      <c r="AX520" s="13" t="s">
        <v>71</v>
      </c>
      <c r="AY520" s="207" t="s">
        <v>146</v>
      </c>
    </row>
    <row r="521" spans="1:65" s="14" customFormat="1" ht="11.25">
      <c r="B521" s="208"/>
      <c r="C521" s="209"/>
      <c r="D521" s="193" t="s">
        <v>158</v>
      </c>
      <c r="E521" s="210" t="s">
        <v>19</v>
      </c>
      <c r="F521" s="211" t="s">
        <v>1008</v>
      </c>
      <c r="G521" s="209"/>
      <c r="H521" s="212">
        <v>36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158</v>
      </c>
      <c r="AU521" s="218" t="s">
        <v>80</v>
      </c>
      <c r="AV521" s="14" t="s">
        <v>80</v>
      </c>
      <c r="AW521" s="14" t="s">
        <v>33</v>
      </c>
      <c r="AX521" s="14" t="s">
        <v>71</v>
      </c>
      <c r="AY521" s="218" t="s">
        <v>146</v>
      </c>
    </row>
    <row r="522" spans="1:65" s="15" customFormat="1" ht="11.25">
      <c r="B522" s="219"/>
      <c r="C522" s="220"/>
      <c r="D522" s="193" t="s">
        <v>158</v>
      </c>
      <c r="E522" s="221" t="s">
        <v>19</v>
      </c>
      <c r="F522" s="222" t="s">
        <v>161</v>
      </c>
      <c r="G522" s="220"/>
      <c r="H522" s="223">
        <v>36</v>
      </c>
      <c r="I522" s="224"/>
      <c r="J522" s="220"/>
      <c r="K522" s="220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158</v>
      </c>
      <c r="AU522" s="229" t="s">
        <v>80</v>
      </c>
      <c r="AV522" s="15" t="s">
        <v>154</v>
      </c>
      <c r="AW522" s="15" t="s">
        <v>33</v>
      </c>
      <c r="AX522" s="15" t="s">
        <v>78</v>
      </c>
      <c r="AY522" s="229" t="s">
        <v>146</v>
      </c>
    </row>
    <row r="523" spans="1:65" s="2" customFormat="1" ht="24.2" customHeight="1">
      <c r="A523" s="36"/>
      <c r="B523" s="37"/>
      <c r="C523" s="180" t="s">
        <v>1009</v>
      </c>
      <c r="D523" s="180" t="s">
        <v>149</v>
      </c>
      <c r="E523" s="181" t="s">
        <v>1010</v>
      </c>
      <c r="F523" s="182" t="s">
        <v>1011</v>
      </c>
      <c r="G523" s="183" t="s">
        <v>209</v>
      </c>
      <c r="H523" s="184">
        <v>2</v>
      </c>
      <c r="I523" s="185"/>
      <c r="J523" s="186">
        <f>ROUND(I523*H523,2)</f>
        <v>0</v>
      </c>
      <c r="K523" s="182" t="s">
        <v>592</v>
      </c>
      <c r="L523" s="41"/>
      <c r="M523" s="187" t="s">
        <v>19</v>
      </c>
      <c r="N523" s="188" t="s">
        <v>42</v>
      </c>
      <c r="O523" s="66"/>
      <c r="P523" s="189">
        <f>O523*H523</f>
        <v>0</v>
      </c>
      <c r="Q523" s="189">
        <v>5.8E-4</v>
      </c>
      <c r="R523" s="189">
        <f>Q523*H523</f>
        <v>1.16E-3</v>
      </c>
      <c r="S523" s="189">
        <v>0.16600000000000001</v>
      </c>
      <c r="T523" s="190">
        <f>S523*H523</f>
        <v>0.33200000000000002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91" t="s">
        <v>154</v>
      </c>
      <c r="AT523" s="191" t="s">
        <v>149</v>
      </c>
      <c r="AU523" s="191" t="s">
        <v>80</v>
      </c>
      <c r="AY523" s="19" t="s">
        <v>146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9" t="s">
        <v>78</v>
      </c>
      <c r="BK523" s="192">
        <f>ROUND(I523*H523,2)</f>
        <v>0</v>
      </c>
      <c r="BL523" s="19" t="s">
        <v>154</v>
      </c>
      <c r="BM523" s="191" t="s">
        <v>1012</v>
      </c>
    </row>
    <row r="524" spans="1:65" s="2" customFormat="1" ht="11.25">
      <c r="A524" s="36"/>
      <c r="B524" s="37"/>
      <c r="C524" s="38"/>
      <c r="D524" s="193" t="s">
        <v>156</v>
      </c>
      <c r="E524" s="38"/>
      <c r="F524" s="194" t="s">
        <v>1013</v>
      </c>
      <c r="G524" s="38"/>
      <c r="H524" s="38"/>
      <c r="I524" s="195"/>
      <c r="J524" s="38"/>
      <c r="K524" s="38"/>
      <c r="L524" s="41"/>
      <c r="M524" s="196"/>
      <c r="N524" s="197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156</v>
      </c>
      <c r="AU524" s="19" t="s">
        <v>80</v>
      </c>
    </row>
    <row r="525" spans="1:65" s="2" customFormat="1" ht="11.25">
      <c r="A525" s="36"/>
      <c r="B525" s="37"/>
      <c r="C525" s="38"/>
      <c r="D525" s="245" t="s">
        <v>595</v>
      </c>
      <c r="E525" s="38"/>
      <c r="F525" s="246" t="s">
        <v>1014</v>
      </c>
      <c r="G525" s="38"/>
      <c r="H525" s="38"/>
      <c r="I525" s="195"/>
      <c r="J525" s="38"/>
      <c r="K525" s="38"/>
      <c r="L525" s="41"/>
      <c r="M525" s="196"/>
      <c r="N525" s="197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595</v>
      </c>
      <c r="AU525" s="19" t="s">
        <v>80</v>
      </c>
    </row>
    <row r="526" spans="1:65" s="13" customFormat="1" ht="11.25">
      <c r="B526" s="198"/>
      <c r="C526" s="199"/>
      <c r="D526" s="193" t="s">
        <v>158</v>
      </c>
      <c r="E526" s="200" t="s">
        <v>19</v>
      </c>
      <c r="F526" s="201" t="s">
        <v>1015</v>
      </c>
      <c r="G526" s="199"/>
      <c r="H526" s="200" t="s">
        <v>19</v>
      </c>
      <c r="I526" s="202"/>
      <c r="J526" s="199"/>
      <c r="K526" s="199"/>
      <c r="L526" s="203"/>
      <c r="M526" s="204"/>
      <c r="N526" s="205"/>
      <c r="O526" s="205"/>
      <c r="P526" s="205"/>
      <c r="Q526" s="205"/>
      <c r="R526" s="205"/>
      <c r="S526" s="205"/>
      <c r="T526" s="206"/>
      <c r="AT526" s="207" t="s">
        <v>158</v>
      </c>
      <c r="AU526" s="207" t="s">
        <v>80</v>
      </c>
      <c r="AV526" s="13" t="s">
        <v>78</v>
      </c>
      <c r="AW526" s="13" t="s">
        <v>33</v>
      </c>
      <c r="AX526" s="13" t="s">
        <v>71</v>
      </c>
      <c r="AY526" s="207" t="s">
        <v>146</v>
      </c>
    </row>
    <row r="527" spans="1:65" s="14" customFormat="1" ht="11.25">
      <c r="B527" s="208"/>
      <c r="C527" s="209"/>
      <c r="D527" s="193" t="s">
        <v>158</v>
      </c>
      <c r="E527" s="210" t="s">
        <v>19</v>
      </c>
      <c r="F527" s="211" t="s">
        <v>1016</v>
      </c>
      <c r="G527" s="209"/>
      <c r="H527" s="212">
        <v>2</v>
      </c>
      <c r="I527" s="213"/>
      <c r="J527" s="209"/>
      <c r="K527" s="209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158</v>
      </c>
      <c r="AU527" s="218" t="s">
        <v>80</v>
      </c>
      <c r="AV527" s="14" t="s">
        <v>80</v>
      </c>
      <c r="AW527" s="14" t="s">
        <v>33</v>
      </c>
      <c r="AX527" s="14" t="s">
        <v>71</v>
      </c>
      <c r="AY527" s="218" t="s">
        <v>146</v>
      </c>
    </row>
    <row r="528" spans="1:65" s="15" customFormat="1" ht="11.25">
      <c r="B528" s="219"/>
      <c r="C528" s="220"/>
      <c r="D528" s="193" t="s">
        <v>158</v>
      </c>
      <c r="E528" s="221" t="s">
        <v>19</v>
      </c>
      <c r="F528" s="222" t="s">
        <v>161</v>
      </c>
      <c r="G528" s="220"/>
      <c r="H528" s="223">
        <v>2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158</v>
      </c>
      <c r="AU528" s="229" t="s">
        <v>80</v>
      </c>
      <c r="AV528" s="15" t="s">
        <v>154</v>
      </c>
      <c r="AW528" s="15" t="s">
        <v>33</v>
      </c>
      <c r="AX528" s="15" t="s">
        <v>78</v>
      </c>
      <c r="AY528" s="229" t="s">
        <v>146</v>
      </c>
    </row>
    <row r="529" spans="1:65" s="12" customFormat="1" ht="22.9" customHeight="1">
      <c r="B529" s="164"/>
      <c r="C529" s="165"/>
      <c r="D529" s="166" t="s">
        <v>70</v>
      </c>
      <c r="E529" s="178" t="s">
        <v>189</v>
      </c>
      <c r="F529" s="178" t="s">
        <v>1017</v>
      </c>
      <c r="G529" s="165"/>
      <c r="H529" s="165"/>
      <c r="I529" s="168"/>
      <c r="J529" s="179">
        <f>BK529</f>
        <v>0</v>
      </c>
      <c r="K529" s="165"/>
      <c r="L529" s="170"/>
      <c r="M529" s="171"/>
      <c r="N529" s="172"/>
      <c r="O529" s="172"/>
      <c r="P529" s="173">
        <f>SUM(P530:P544)</f>
        <v>0</v>
      </c>
      <c r="Q529" s="172"/>
      <c r="R529" s="173">
        <f>SUM(R530:R544)</f>
        <v>2.1100250000000001E-2</v>
      </c>
      <c r="S529" s="172"/>
      <c r="T529" s="174">
        <f>SUM(T530:T544)</f>
        <v>0</v>
      </c>
      <c r="AR529" s="175" t="s">
        <v>78</v>
      </c>
      <c r="AT529" s="176" t="s">
        <v>70</v>
      </c>
      <c r="AU529" s="176" t="s">
        <v>78</v>
      </c>
      <c r="AY529" s="175" t="s">
        <v>146</v>
      </c>
      <c r="BK529" s="177">
        <f>SUM(BK530:BK544)</f>
        <v>0</v>
      </c>
    </row>
    <row r="530" spans="1:65" s="2" customFormat="1" ht="24.2" customHeight="1">
      <c r="A530" s="36"/>
      <c r="B530" s="37"/>
      <c r="C530" s="180" t="s">
        <v>1018</v>
      </c>
      <c r="D530" s="180" t="s">
        <v>149</v>
      </c>
      <c r="E530" s="181" t="s">
        <v>1019</v>
      </c>
      <c r="F530" s="182" t="s">
        <v>1020</v>
      </c>
      <c r="G530" s="183" t="s">
        <v>251</v>
      </c>
      <c r="H530" s="184">
        <v>60</v>
      </c>
      <c r="I530" s="185"/>
      <c r="J530" s="186">
        <f>ROUND(I530*H530,2)</f>
        <v>0</v>
      </c>
      <c r="K530" s="182" t="s">
        <v>592</v>
      </c>
      <c r="L530" s="41"/>
      <c r="M530" s="187" t="s">
        <v>19</v>
      </c>
      <c r="N530" s="188" t="s">
        <v>42</v>
      </c>
      <c r="O530" s="66"/>
      <c r="P530" s="189">
        <f>O530*H530</f>
        <v>0</v>
      </c>
      <c r="Q530" s="189">
        <v>1.2E-4</v>
      </c>
      <c r="R530" s="189">
        <f>Q530*H530</f>
        <v>7.1999999999999998E-3</v>
      </c>
      <c r="S530" s="189">
        <v>0</v>
      </c>
      <c r="T530" s="190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1" t="s">
        <v>154</v>
      </c>
      <c r="AT530" s="191" t="s">
        <v>149</v>
      </c>
      <c r="AU530" s="191" t="s">
        <v>80</v>
      </c>
      <c r="AY530" s="19" t="s">
        <v>146</v>
      </c>
      <c r="BE530" s="192">
        <f>IF(N530="základní",J530,0)</f>
        <v>0</v>
      </c>
      <c r="BF530" s="192">
        <f>IF(N530="snížená",J530,0)</f>
        <v>0</v>
      </c>
      <c r="BG530" s="192">
        <f>IF(N530="zákl. přenesená",J530,0)</f>
        <v>0</v>
      </c>
      <c r="BH530" s="192">
        <f>IF(N530="sníž. přenesená",J530,0)</f>
        <v>0</v>
      </c>
      <c r="BI530" s="192">
        <f>IF(N530="nulová",J530,0)</f>
        <v>0</v>
      </c>
      <c r="BJ530" s="19" t="s">
        <v>78</v>
      </c>
      <c r="BK530" s="192">
        <f>ROUND(I530*H530,2)</f>
        <v>0</v>
      </c>
      <c r="BL530" s="19" t="s">
        <v>154</v>
      </c>
      <c r="BM530" s="191" t="s">
        <v>1021</v>
      </c>
    </row>
    <row r="531" spans="1:65" s="2" customFormat="1" ht="19.5">
      <c r="A531" s="36"/>
      <c r="B531" s="37"/>
      <c r="C531" s="38"/>
      <c r="D531" s="193" t="s">
        <v>156</v>
      </c>
      <c r="E531" s="38"/>
      <c r="F531" s="194" t="s">
        <v>1022</v>
      </c>
      <c r="G531" s="38"/>
      <c r="H531" s="38"/>
      <c r="I531" s="195"/>
      <c r="J531" s="38"/>
      <c r="K531" s="38"/>
      <c r="L531" s="41"/>
      <c r="M531" s="196"/>
      <c r="N531" s="197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156</v>
      </c>
      <c r="AU531" s="19" t="s">
        <v>80</v>
      </c>
    </row>
    <row r="532" spans="1:65" s="2" customFormat="1" ht="11.25">
      <c r="A532" s="36"/>
      <c r="B532" s="37"/>
      <c r="C532" s="38"/>
      <c r="D532" s="245" t="s">
        <v>595</v>
      </c>
      <c r="E532" s="38"/>
      <c r="F532" s="246" t="s">
        <v>1023</v>
      </c>
      <c r="G532" s="38"/>
      <c r="H532" s="38"/>
      <c r="I532" s="195"/>
      <c r="J532" s="38"/>
      <c r="K532" s="38"/>
      <c r="L532" s="41"/>
      <c r="M532" s="196"/>
      <c r="N532" s="197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595</v>
      </c>
      <c r="AU532" s="19" t="s">
        <v>80</v>
      </c>
    </row>
    <row r="533" spans="1:65" s="14" customFormat="1" ht="11.25">
      <c r="B533" s="208"/>
      <c r="C533" s="209"/>
      <c r="D533" s="193" t="s">
        <v>158</v>
      </c>
      <c r="E533" s="210" t="s">
        <v>19</v>
      </c>
      <c r="F533" s="211" t="s">
        <v>1024</v>
      </c>
      <c r="G533" s="209"/>
      <c r="H533" s="212">
        <v>60</v>
      </c>
      <c r="I533" s="213"/>
      <c r="J533" s="209"/>
      <c r="K533" s="209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158</v>
      </c>
      <c r="AU533" s="218" t="s">
        <v>80</v>
      </c>
      <c r="AV533" s="14" t="s">
        <v>80</v>
      </c>
      <c r="AW533" s="14" t="s">
        <v>33</v>
      </c>
      <c r="AX533" s="14" t="s">
        <v>71</v>
      </c>
      <c r="AY533" s="218" t="s">
        <v>146</v>
      </c>
    </row>
    <row r="534" spans="1:65" s="15" customFormat="1" ht="11.25">
      <c r="B534" s="219"/>
      <c r="C534" s="220"/>
      <c r="D534" s="193" t="s">
        <v>158</v>
      </c>
      <c r="E534" s="221" t="s">
        <v>19</v>
      </c>
      <c r="F534" s="222" t="s">
        <v>161</v>
      </c>
      <c r="G534" s="220"/>
      <c r="H534" s="223">
        <v>60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158</v>
      </c>
      <c r="AU534" s="229" t="s">
        <v>80</v>
      </c>
      <c r="AV534" s="15" t="s">
        <v>154</v>
      </c>
      <c r="AW534" s="15" t="s">
        <v>33</v>
      </c>
      <c r="AX534" s="15" t="s">
        <v>78</v>
      </c>
      <c r="AY534" s="229" t="s">
        <v>146</v>
      </c>
    </row>
    <row r="535" spans="1:65" s="2" customFormat="1" ht="33" customHeight="1">
      <c r="A535" s="36"/>
      <c r="B535" s="37"/>
      <c r="C535" s="180" t="s">
        <v>1025</v>
      </c>
      <c r="D535" s="180" t="s">
        <v>149</v>
      </c>
      <c r="E535" s="181" t="s">
        <v>1026</v>
      </c>
      <c r="F535" s="182" t="s">
        <v>1027</v>
      </c>
      <c r="G535" s="183" t="s">
        <v>251</v>
      </c>
      <c r="H535" s="184">
        <v>29.574999999999999</v>
      </c>
      <c r="I535" s="185"/>
      <c r="J535" s="186">
        <f>ROUND(I535*H535,2)</f>
        <v>0</v>
      </c>
      <c r="K535" s="182" t="s">
        <v>592</v>
      </c>
      <c r="L535" s="41"/>
      <c r="M535" s="187" t="s">
        <v>19</v>
      </c>
      <c r="N535" s="188" t="s">
        <v>42</v>
      </c>
      <c r="O535" s="66"/>
      <c r="P535" s="189">
        <f>O535*H535</f>
        <v>0</v>
      </c>
      <c r="Q535" s="189">
        <v>4.6999999999999999E-4</v>
      </c>
      <c r="R535" s="189">
        <f>Q535*H535</f>
        <v>1.3900249999999999E-2</v>
      </c>
      <c r="S535" s="189">
        <v>0</v>
      </c>
      <c r="T535" s="190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1" t="s">
        <v>154</v>
      </c>
      <c r="AT535" s="191" t="s">
        <v>149</v>
      </c>
      <c r="AU535" s="191" t="s">
        <v>80</v>
      </c>
      <c r="AY535" s="19" t="s">
        <v>146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9" t="s">
        <v>78</v>
      </c>
      <c r="BK535" s="192">
        <f>ROUND(I535*H535,2)</f>
        <v>0</v>
      </c>
      <c r="BL535" s="19" t="s">
        <v>154</v>
      </c>
      <c r="BM535" s="191" t="s">
        <v>1028</v>
      </c>
    </row>
    <row r="536" spans="1:65" s="2" customFormat="1" ht="39">
      <c r="A536" s="36"/>
      <c r="B536" s="37"/>
      <c r="C536" s="38"/>
      <c r="D536" s="193" t="s">
        <v>156</v>
      </c>
      <c r="E536" s="38"/>
      <c r="F536" s="194" t="s">
        <v>1029</v>
      </c>
      <c r="G536" s="38"/>
      <c r="H536" s="38"/>
      <c r="I536" s="195"/>
      <c r="J536" s="38"/>
      <c r="K536" s="38"/>
      <c r="L536" s="41"/>
      <c r="M536" s="196"/>
      <c r="N536" s="197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156</v>
      </c>
      <c r="AU536" s="19" t="s">
        <v>80</v>
      </c>
    </row>
    <row r="537" spans="1:65" s="2" customFormat="1" ht="11.25">
      <c r="A537" s="36"/>
      <c r="B537" s="37"/>
      <c r="C537" s="38"/>
      <c r="D537" s="245" t="s">
        <v>595</v>
      </c>
      <c r="E537" s="38"/>
      <c r="F537" s="246" t="s">
        <v>1030</v>
      </c>
      <c r="G537" s="38"/>
      <c r="H537" s="38"/>
      <c r="I537" s="195"/>
      <c r="J537" s="38"/>
      <c r="K537" s="38"/>
      <c r="L537" s="41"/>
      <c r="M537" s="196"/>
      <c r="N537" s="197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595</v>
      </c>
      <c r="AU537" s="19" t="s">
        <v>80</v>
      </c>
    </row>
    <row r="538" spans="1:65" s="13" customFormat="1" ht="11.25">
      <c r="B538" s="198"/>
      <c r="C538" s="199"/>
      <c r="D538" s="193" t="s">
        <v>158</v>
      </c>
      <c r="E538" s="200" t="s">
        <v>19</v>
      </c>
      <c r="F538" s="201" t="s">
        <v>1031</v>
      </c>
      <c r="G538" s="199"/>
      <c r="H538" s="200" t="s">
        <v>19</v>
      </c>
      <c r="I538" s="202"/>
      <c r="J538" s="199"/>
      <c r="K538" s="199"/>
      <c r="L538" s="203"/>
      <c r="M538" s="204"/>
      <c r="N538" s="205"/>
      <c r="O538" s="205"/>
      <c r="P538" s="205"/>
      <c r="Q538" s="205"/>
      <c r="R538" s="205"/>
      <c r="S538" s="205"/>
      <c r="T538" s="206"/>
      <c r="AT538" s="207" t="s">
        <v>158</v>
      </c>
      <c r="AU538" s="207" t="s">
        <v>80</v>
      </c>
      <c r="AV538" s="13" t="s">
        <v>78</v>
      </c>
      <c r="AW538" s="13" t="s">
        <v>33</v>
      </c>
      <c r="AX538" s="13" t="s">
        <v>71</v>
      </c>
      <c r="AY538" s="207" t="s">
        <v>146</v>
      </c>
    </row>
    <row r="539" spans="1:65" s="14" customFormat="1" ht="11.25">
      <c r="B539" s="208"/>
      <c r="C539" s="209"/>
      <c r="D539" s="193" t="s">
        <v>158</v>
      </c>
      <c r="E539" s="210" t="s">
        <v>19</v>
      </c>
      <c r="F539" s="211" t="s">
        <v>1032</v>
      </c>
      <c r="G539" s="209"/>
      <c r="H539" s="212">
        <v>11.475</v>
      </c>
      <c r="I539" s="213"/>
      <c r="J539" s="209"/>
      <c r="K539" s="209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158</v>
      </c>
      <c r="AU539" s="218" t="s">
        <v>80</v>
      </c>
      <c r="AV539" s="14" t="s">
        <v>80</v>
      </c>
      <c r="AW539" s="14" t="s">
        <v>33</v>
      </c>
      <c r="AX539" s="14" t="s">
        <v>71</v>
      </c>
      <c r="AY539" s="218" t="s">
        <v>146</v>
      </c>
    </row>
    <row r="540" spans="1:65" s="13" customFormat="1" ht="11.25">
      <c r="B540" s="198"/>
      <c r="C540" s="199"/>
      <c r="D540" s="193" t="s">
        <v>158</v>
      </c>
      <c r="E540" s="200" t="s">
        <v>19</v>
      </c>
      <c r="F540" s="201" t="s">
        <v>1033</v>
      </c>
      <c r="G540" s="199"/>
      <c r="H540" s="200" t="s">
        <v>19</v>
      </c>
      <c r="I540" s="202"/>
      <c r="J540" s="199"/>
      <c r="K540" s="199"/>
      <c r="L540" s="203"/>
      <c r="M540" s="204"/>
      <c r="N540" s="205"/>
      <c r="O540" s="205"/>
      <c r="P540" s="205"/>
      <c r="Q540" s="205"/>
      <c r="R540" s="205"/>
      <c r="S540" s="205"/>
      <c r="T540" s="206"/>
      <c r="AT540" s="207" t="s">
        <v>158</v>
      </c>
      <c r="AU540" s="207" t="s">
        <v>80</v>
      </c>
      <c r="AV540" s="13" t="s">
        <v>78</v>
      </c>
      <c r="AW540" s="13" t="s">
        <v>33</v>
      </c>
      <c r="AX540" s="13" t="s">
        <v>71</v>
      </c>
      <c r="AY540" s="207" t="s">
        <v>146</v>
      </c>
    </row>
    <row r="541" spans="1:65" s="14" customFormat="1" ht="11.25">
      <c r="B541" s="208"/>
      <c r="C541" s="209"/>
      <c r="D541" s="193" t="s">
        <v>158</v>
      </c>
      <c r="E541" s="210" t="s">
        <v>19</v>
      </c>
      <c r="F541" s="211" t="s">
        <v>1034</v>
      </c>
      <c r="G541" s="209"/>
      <c r="H541" s="212">
        <v>6.1</v>
      </c>
      <c r="I541" s="213"/>
      <c r="J541" s="209"/>
      <c r="K541" s="209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158</v>
      </c>
      <c r="AU541" s="218" t="s">
        <v>80</v>
      </c>
      <c r="AV541" s="14" t="s">
        <v>80</v>
      </c>
      <c r="AW541" s="14" t="s">
        <v>33</v>
      </c>
      <c r="AX541" s="14" t="s">
        <v>71</v>
      </c>
      <c r="AY541" s="218" t="s">
        <v>146</v>
      </c>
    </row>
    <row r="542" spans="1:65" s="13" customFormat="1" ht="11.25">
      <c r="B542" s="198"/>
      <c r="C542" s="199"/>
      <c r="D542" s="193" t="s">
        <v>158</v>
      </c>
      <c r="E542" s="200" t="s">
        <v>19</v>
      </c>
      <c r="F542" s="201" t="s">
        <v>1035</v>
      </c>
      <c r="G542" s="199"/>
      <c r="H542" s="200" t="s">
        <v>19</v>
      </c>
      <c r="I542" s="202"/>
      <c r="J542" s="199"/>
      <c r="K542" s="199"/>
      <c r="L542" s="203"/>
      <c r="M542" s="204"/>
      <c r="N542" s="205"/>
      <c r="O542" s="205"/>
      <c r="P542" s="205"/>
      <c r="Q542" s="205"/>
      <c r="R542" s="205"/>
      <c r="S542" s="205"/>
      <c r="T542" s="206"/>
      <c r="AT542" s="207" t="s">
        <v>158</v>
      </c>
      <c r="AU542" s="207" t="s">
        <v>80</v>
      </c>
      <c r="AV542" s="13" t="s">
        <v>78</v>
      </c>
      <c r="AW542" s="13" t="s">
        <v>33</v>
      </c>
      <c r="AX542" s="13" t="s">
        <v>71</v>
      </c>
      <c r="AY542" s="207" t="s">
        <v>146</v>
      </c>
    </row>
    <row r="543" spans="1:65" s="14" customFormat="1" ht="11.25">
      <c r="B543" s="208"/>
      <c r="C543" s="209"/>
      <c r="D543" s="193" t="s">
        <v>158</v>
      </c>
      <c r="E543" s="210" t="s">
        <v>19</v>
      </c>
      <c r="F543" s="211" t="s">
        <v>1036</v>
      </c>
      <c r="G543" s="209"/>
      <c r="H543" s="212">
        <v>12</v>
      </c>
      <c r="I543" s="213"/>
      <c r="J543" s="209"/>
      <c r="K543" s="209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158</v>
      </c>
      <c r="AU543" s="218" t="s">
        <v>80</v>
      </c>
      <c r="AV543" s="14" t="s">
        <v>80</v>
      </c>
      <c r="AW543" s="14" t="s">
        <v>33</v>
      </c>
      <c r="AX543" s="14" t="s">
        <v>71</v>
      </c>
      <c r="AY543" s="218" t="s">
        <v>146</v>
      </c>
    </row>
    <row r="544" spans="1:65" s="15" customFormat="1" ht="11.25">
      <c r="B544" s="219"/>
      <c r="C544" s="220"/>
      <c r="D544" s="193" t="s">
        <v>158</v>
      </c>
      <c r="E544" s="221" t="s">
        <v>19</v>
      </c>
      <c r="F544" s="222" t="s">
        <v>161</v>
      </c>
      <c r="G544" s="220"/>
      <c r="H544" s="223">
        <v>29.574999999999999</v>
      </c>
      <c r="I544" s="224"/>
      <c r="J544" s="220"/>
      <c r="K544" s="220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158</v>
      </c>
      <c r="AU544" s="229" t="s">
        <v>80</v>
      </c>
      <c r="AV544" s="15" t="s">
        <v>154</v>
      </c>
      <c r="AW544" s="15" t="s">
        <v>33</v>
      </c>
      <c r="AX544" s="15" t="s">
        <v>78</v>
      </c>
      <c r="AY544" s="229" t="s">
        <v>146</v>
      </c>
    </row>
    <row r="545" spans="1:65" s="12" customFormat="1" ht="22.9" customHeight="1">
      <c r="B545" s="164"/>
      <c r="C545" s="165"/>
      <c r="D545" s="166" t="s">
        <v>70</v>
      </c>
      <c r="E545" s="178" t="s">
        <v>174</v>
      </c>
      <c r="F545" s="178" t="s">
        <v>1037</v>
      </c>
      <c r="G545" s="165"/>
      <c r="H545" s="165"/>
      <c r="I545" s="168"/>
      <c r="J545" s="179">
        <f>BK545</f>
        <v>0</v>
      </c>
      <c r="K545" s="165"/>
      <c r="L545" s="170"/>
      <c r="M545" s="171"/>
      <c r="N545" s="172"/>
      <c r="O545" s="172"/>
      <c r="P545" s="173">
        <f>SUM(P546:P551)</f>
        <v>0</v>
      </c>
      <c r="Q545" s="172"/>
      <c r="R545" s="173">
        <f>SUM(R546:R551)</f>
        <v>2.639E-2</v>
      </c>
      <c r="S545" s="172"/>
      <c r="T545" s="174">
        <f>SUM(T546:T551)</f>
        <v>0</v>
      </c>
      <c r="AR545" s="175" t="s">
        <v>78</v>
      </c>
      <c r="AT545" s="176" t="s">
        <v>70</v>
      </c>
      <c r="AU545" s="176" t="s">
        <v>78</v>
      </c>
      <c r="AY545" s="175" t="s">
        <v>146</v>
      </c>
      <c r="BK545" s="177">
        <f>SUM(BK546:BK551)</f>
        <v>0</v>
      </c>
    </row>
    <row r="546" spans="1:65" s="2" customFormat="1" ht="24.2" customHeight="1">
      <c r="A546" s="36"/>
      <c r="B546" s="37"/>
      <c r="C546" s="180" t="s">
        <v>1038</v>
      </c>
      <c r="D546" s="180" t="s">
        <v>149</v>
      </c>
      <c r="E546" s="181" t="s">
        <v>1039</v>
      </c>
      <c r="F546" s="182" t="s">
        <v>1040</v>
      </c>
      <c r="G546" s="183" t="s">
        <v>209</v>
      </c>
      <c r="H546" s="184">
        <v>1</v>
      </c>
      <c r="I546" s="185"/>
      <c r="J546" s="186">
        <f>ROUND(I546*H546,2)</f>
        <v>0</v>
      </c>
      <c r="K546" s="182" t="s">
        <v>592</v>
      </c>
      <c r="L546" s="41"/>
      <c r="M546" s="187" t="s">
        <v>19</v>
      </c>
      <c r="N546" s="188" t="s">
        <v>42</v>
      </c>
      <c r="O546" s="66"/>
      <c r="P546" s="189">
        <f>O546*H546</f>
        <v>0</v>
      </c>
      <c r="Q546" s="189">
        <v>2.639E-2</v>
      </c>
      <c r="R546" s="189">
        <f>Q546*H546</f>
        <v>2.639E-2</v>
      </c>
      <c r="S546" s="189">
        <v>0</v>
      </c>
      <c r="T546" s="19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1" t="s">
        <v>154</v>
      </c>
      <c r="AT546" s="191" t="s">
        <v>149</v>
      </c>
      <c r="AU546" s="191" t="s">
        <v>80</v>
      </c>
      <c r="AY546" s="19" t="s">
        <v>146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78</v>
      </c>
      <c r="BK546" s="192">
        <f>ROUND(I546*H546,2)</f>
        <v>0</v>
      </c>
      <c r="BL546" s="19" t="s">
        <v>154</v>
      </c>
      <c r="BM546" s="191" t="s">
        <v>1041</v>
      </c>
    </row>
    <row r="547" spans="1:65" s="2" customFormat="1" ht="29.25">
      <c r="A547" s="36"/>
      <c r="B547" s="37"/>
      <c r="C547" s="38"/>
      <c r="D547" s="193" t="s">
        <v>156</v>
      </c>
      <c r="E547" s="38"/>
      <c r="F547" s="194" t="s">
        <v>1042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156</v>
      </c>
      <c r="AU547" s="19" t="s">
        <v>80</v>
      </c>
    </row>
    <row r="548" spans="1:65" s="2" customFormat="1" ht="11.25">
      <c r="A548" s="36"/>
      <c r="B548" s="37"/>
      <c r="C548" s="38"/>
      <c r="D548" s="245" t="s">
        <v>595</v>
      </c>
      <c r="E548" s="38"/>
      <c r="F548" s="246" t="s">
        <v>1043</v>
      </c>
      <c r="G548" s="38"/>
      <c r="H548" s="38"/>
      <c r="I548" s="195"/>
      <c r="J548" s="38"/>
      <c r="K548" s="38"/>
      <c r="L548" s="41"/>
      <c r="M548" s="196"/>
      <c r="N548" s="197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595</v>
      </c>
      <c r="AU548" s="19" t="s">
        <v>80</v>
      </c>
    </row>
    <row r="549" spans="1:65" s="13" customFormat="1" ht="11.25">
      <c r="B549" s="198"/>
      <c r="C549" s="199"/>
      <c r="D549" s="193" t="s">
        <v>158</v>
      </c>
      <c r="E549" s="200" t="s">
        <v>19</v>
      </c>
      <c r="F549" s="201" t="s">
        <v>617</v>
      </c>
      <c r="G549" s="199"/>
      <c r="H549" s="200" t="s">
        <v>19</v>
      </c>
      <c r="I549" s="202"/>
      <c r="J549" s="199"/>
      <c r="K549" s="199"/>
      <c r="L549" s="203"/>
      <c r="M549" s="204"/>
      <c r="N549" s="205"/>
      <c r="O549" s="205"/>
      <c r="P549" s="205"/>
      <c r="Q549" s="205"/>
      <c r="R549" s="205"/>
      <c r="S549" s="205"/>
      <c r="T549" s="206"/>
      <c r="AT549" s="207" t="s">
        <v>158</v>
      </c>
      <c r="AU549" s="207" t="s">
        <v>80</v>
      </c>
      <c r="AV549" s="13" t="s">
        <v>78</v>
      </c>
      <c r="AW549" s="13" t="s">
        <v>33</v>
      </c>
      <c r="AX549" s="13" t="s">
        <v>71</v>
      </c>
      <c r="AY549" s="207" t="s">
        <v>146</v>
      </c>
    </row>
    <row r="550" spans="1:65" s="14" customFormat="1" ht="11.25">
      <c r="B550" s="208"/>
      <c r="C550" s="209"/>
      <c r="D550" s="193" t="s">
        <v>158</v>
      </c>
      <c r="E550" s="210" t="s">
        <v>19</v>
      </c>
      <c r="F550" s="211" t="s">
        <v>1044</v>
      </c>
      <c r="G550" s="209"/>
      <c r="H550" s="212">
        <v>1</v>
      </c>
      <c r="I550" s="213"/>
      <c r="J550" s="209"/>
      <c r="K550" s="209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158</v>
      </c>
      <c r="AU550" s="218" t="s">
        <v>80</v>
      </c>
      <c r="AV550" s="14" t="s">
        <v>80</v>
      </c>
      <c r="AW550" s="14" t="s">
        <v>33</v>
      </c>
      <c r="AX550" s="14" t="s">
        <v>71</v>
      </c>
      <c r="AY550" s="218" t="s">
        <v>146</v>
      </c>
    </row>
    <row r="551" spans="1:65" s="15" customFormat="1" ht="11.25">
      <c r="B551" s="219"/>
      <c r="C551" s="220"/>
      <c r="D551" s="193" t="s">
        <v>158</v>
      </c>
      <c r="E551" s="221" t="s">
        <v>19</v>
      </c>
      <c r="F551" s="222" t="s">
        <v>161</v>
      </c>
      <c r="G551" s="220"/>
      <c r="H551" s="223">
        <v>1</v>
      </c>
      <c r="I551" s="224"/>
      <c r="J551" s="220"/>
      <c r="K551" s="220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158</v>
      </c>
      <c r="AU551" s="229" t="s">
        <v>80</v>
      </c>
      <c r="AV551" s="15" t="s">
        <v>154</v>
      </c>
      <c r="AW551" s="15" t="s">
        <v>33</v>
      </c>
      <c r="AX551" s="15" t="s">
        <v>78</v>
      </c>
      <c r="AY551" s="229" t="s">
        <v>146</v>
      </c>
    </row>
    <row r="552" spans="1:65" s="12" customFormat="1" ht="22.9" customHeight="1">
      <c r="B552" s="164"/>
      <c r="C552" s="165"/>
      <c r="D552" s="166" t="s">
        <v>70</v>
      </c>
      <c r="E552" s="178" t="s">
        <v>206</v>
      </c>
      <c r="F552" s="178" t="s">
        <v>1045</v>
      </c>
      <c r="G552" s="165"/>
      <c r="H552" s="165"/>
      <c r="I552" s="168"/>
      <c r="J552" s="179">
        <f>BK552</f>
        <v>0</v>
      </c>
      <c r="K552" s="165"/>
      <c r="L552" s="170"/>
      <c r="M552" s="171"/>
      <c r="N552" s="172"/>
      <c r="O552" s="172"/>
      <c r="P552" s="173">
        <f>SUM(P553:P952)</f>
        <v>0</v>
      </c>
      <c r="Q552" s="172"/>
      <c r="R552" s="173">
        <f>SUM(R553:R952)</f>
        <v>5.5677815900000009</v>
      </c>
      <c r="S552" s="172"/>
      <c r="T552" s="174">
        <f>SUM(T553:T952)</f>
        <v>9.5555594999999993</v>
      </c>
      <c r="AR552" s="175" t="s">
        <v>78</v>
      </c>
      <c r="AT552" s="176" t="s">
        <v>70</v>
      </c>
      <c r="AU552" s="176" t="s">
        <v>78</v>
      </c>
      <c r="AY552" s="175" t="s">
        <v>146</v>
      </c>
      <c r="BK552" s="177">
        <f>SUM(BK553:BK952)</f>
        <v>0</v>
      </c>
    </row>
    <row r="553" spans="1:65" s="2" customFormat="1" ht="16.5" customHeight="1">
      <c r="A553" s="36"/>
      <c r="B553" s="37"/>
      <c r="C553" s="180" t="s">
        <v>1046</v>
      </c>
      <c r="D553" s="180" t="s">
        <v>149</v>
      </c>
      <c r="E553" s="181" t="s">
        <v>1047</v>
      </c>
      <c r="F553" s="182" t="s">
        <v>1048</v>
      </c>
      <c r="G553" s="183" t="s">
        <v>251</v>
      </c>
      <c r="H553" s="184">
        <v>15.29</v>
      </c>
      <c r="I553" s="185"/>
      <c r="J553" s="186">
        <f>ROUND(I553*H553,2)</f>
        <v>0</v>
      </c>
      <c r="K553" s="182" t="s">
        <v>592</v>
      </c>
      <c r="L553" s="41"/>
      <c r="M553" s="187" t="s">
        <v>19</v>
      </c>
      <c r="N553" s="188" t="s">
        <v>42</v>
      </c>
      <c r="O553" s="66"/>
      <c r="P553" s="189">
        <f>O553*H553</f>
        <v>0</v>
      </c>
      <c r="Q553" s="189">
        <v>5.8E-4</v>
      </c>
      <c r="R553" s="189">
        <f>Q553*H553</f>
        <v>8.8681999999999997E-3</v>
      </c>
      <c r="S553" s="189">
        <v>0</v>
      </c>
      <c r="T553" s="190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91" t="s">
        <v>154</v>
      </c>
      <c r="AT553" s="191" t="s">
        <v>149</v>
      </c>
      <c r="AU553" s="191" t="s">
        <v>80</v>
      </c>
      <c r="AY553" s="19" t="s">
        <v>146</v>
      </c>
      <c r="BE553" s="192">
        <f>IF(N553="základní",J553,0)</f>
        <v>0</v>
      </c>
      <c r="BF553" s="192">
        <f>IF(N553="snížená",J553,0)</f>
        <v>0</v>
      </c>
      <c r="BG553" s="192">
        <f>IF(N553="zákl. přenesená",J553,0)</f>
        <v>0</v>
      </c>
      <c r="BH553" s="192">
        <f>IF(N553="sníž. přenesená",J553,0)</f>
        <v>0</v>
      </c>
      <c r="BI553" s="192">
        <f>IF(N553="nulová",J553,0)</f>
        <v>0</v>
      </c>
      <c r="BJ553" s="19" t="s">
        <v>78</v>
      </c>
      <c r="BK553" s="192">
        <f>ROUND(I553*H553,2)</f>
        <v>0</v>
      </c>
      <c r="BL553" s="19" t="s">
        <v>154</v>
      </c>
      <c r="BM553" s="191" t="s">
        <v>1049</v>
      </c>
    </row>
    <row r="554" spans="1:65" s="2" customFormat="1" ht="11.25">
      <c r="A554" s="36"/>
      <c r="B554" s="37"/>
      <c r="C554" s="38"/>
      <c r="D554" s="193" t="s">
        <v>156</v>
      </c>
      <c r="E554" s="38"/>
      <c r="F554" s="194" t="s">
        <v>1050</v>
      </c>
      <c r="G554" s="38"/>
      <c r="H554" s="38"/>
      <c r="I554" s="195"/>
      <c r="J554" s="38"/>
      <c r="K554" s="38"/>
      <c r="L554" s="41"/>
      <c r="M554" s="196"/>
      <c r="N554" s="197"/>
      <c r="O554" s="66"/>
      <c r="P554" s="66"/>
      <c r="Q554" s="66"/>
      <c r="R554" s="66"/>
      <c r="S554" s="66"/>
      <c r="T554" s="67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9" t="s">
        <v>156</v>
      </c>
      <c r="AU554" s="19" t="s">
        <v>80</v>
      </c>
    </row>
    <row r="555" spans="1:65" s="2" customFormat="1" ht="11.25">
      <c r="A555" s="36"/>
      <c r="B555" s="37"/>
      <c r="C555" s="38"/>
      <c r="D555" s="245" t="s">
        <v>595</v>
      </c>
      <c r="E555" s="38"/>
      <c r="F555" s="246" t="s">
        <v>1051</v>
      </c>
      <c r="G555" s="38"/>
      <c r="H555" s="38"/>
      <c r="I555" s="195"/>
      <c r="J555" s="38"/>
      <c r="K555" s="38"/>
      <c r="L555" s="41"/>
      <c r="M555" s="196"/>
      <c r="N555" s="197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595</v>
      </c>
      <c r="AU555" s="19" t="s">
        <v>80</v>
      </c>
    </row>
    <row r="556" spans="1:65" s="13" customFormat="1" ht="11.25">
      <c r="B556" s="198"/>
      <c r="C556" s="199"/>
      <c r="D556" s="193" t="s">
        <v>158</v>
      </c>
      <c r="E556" s="200" t="s">
        <v>19</v>
      </c>
      <c r="F556" s="201" t="s">
        <v>1052</v>
      </c>
      <c r="G556" s="199"/>
      <c r="H556" s="200" t="s">
        <v>19</v>
      </c>
      <c r="I556" s="202"/>
      <c r="J556" s="199"/>
      <c r="K556" s="199"/>
      <c r="L556" s="203"/>
      <c r="M556" s="204"/>
      <c r="N556" s="205"/>
      <c r="O556" s="205"/>
      <c r="P556" s="205"/>
      <c r="Q556" s="205"/>
      <c r="R556" s="205"/>
      <c r="S556" s="205"/>
      <c r="T556" s="206"/>
      <c r="AT556" s="207" t="s">
        <v>158</v>
      </c>
      <c r="AU556" s="207" t="s">
        <v>80</v>
      </c>
      <c r="AV556" s="13" t="s">
        <v>78</v>
      </c>
      <c r="AW556" s="13" t="s">
        <v>33</v>
      </c>
      <c r="AX556" s="13" t="s">
        <v>71</v>
      </c>
      <c r="AY556" s="207" t="s">
        <v>146</v>
      </c>
    </row>
    <row r="557" spans="1:65" s="14" customFormat="1" ht="11.25">
      <c r="B557" s="208"/>
      <c r="C557" s="209"/>
      <c r="D557" s="193" t="s">
        <v>158</v>
      </c>
      <c r="E557" s="210" t="s">
        <v>19</v>
      </c>
      <c r="F557" s="211" t="s">
        <v>1053</v>
      </c>
      <c r="G557" s="209"/>
      <c r="H557" s="212">
        <v>15.29</v>
      </c>
      <c r="I557" s="213"/>
      <c r="J557" s="209"/>
      <c r="K557" s="209"/>
      <c r="L557" s="214"/>
      <c r="M557" s="215"/>
      <c r="N557" s="216"/>
      <c r="O557" s="216"/>
      <c r="P557" s="216"/>
      <c r="Q557" s="216"/>
      <c r="R557" s="216"/>
      <c r="S557" s="216"/>
      <c r="T557" s="217"/>
      <c r="AT557" s="218" t="s">
        <v>158</v>
      </c>
      <c r="AU557" s="218" t="s">
        <v>80</v>
      </c>
      <c r="AV557" s="14" t="s">
        <v>80</v>
      </c>
      <c r="AW557" s="14" t="s">
        <v>33</v>
      </c>
      <c r="AX557" s="14" t="s">
        <v>71</v>
      </c>
      <c r="AY557" s="218" t="s">
        <v>146</v>
      </c>
    </row>
    <row r="558" spans="1:65" s="15" customFormat="1" ht="11.25">
      <c r="B558" s="219"/>
      <c r="C558" s="220"/>
      <c r="D558" s="193" t="s">
        <v>158</v>
      </c>
      <c r="E558" s="221" t="s">
        <v>19</v>
      </c>
      <c r="F558" s="222" t="s">
        <v>161</v>
      </c>
      <c r="G558" s="220"/>
      <c r="H558" s="223">
        <v>15.29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158</v>
      </c>
      <c r="AU558" s="229" t="s">
        <v>80</v>
      </c>
      <c r="AV558" s="15" t="s">
        <v>154</v>
      </c>
      <c r="AW558" s="15" t="s">
        <v>33</v>
      </c>
      <c r="AX558" s="15" t="s">
        <v>78</v>
      </c>
      <c r="AY558" s="229" t="s">
        <v>146</v>
      </c>
    </row>
    <row r="559" spans="1:65" s="2" customFormat="1" ht="24.2" customHeight="1">
      <c r="A559" s="36"/>
      <c r="B559" s="37"/>
      <c r="C559" s="180" t="s">
        <v>1054</v>
      </c>
      <c r="D559" s="180" t="s">
        <v>149</v>
      </c>
      <c r="E559" s="181" t="s">
        <v>1055</v>
      </c>
      <c r="F559" s="182" t="s">
        <v>1056</v>
      </c>
      <c r="G559" s="183" t="s">
        <v>708</v>
      </c>
      <c r="H559" s="184">
        <v>66.168999999999997</v>
      </c>
      <c r="I559" s="185"/>
      <c r="J559" s="186">
        <f>ROUND(I559*H559,2)</f>
        <v>0</v>
      </c>
      <c r="K559" s="182" t="s">
        <v>592</v>
      </c>
      <c r="L559" s="41"/>
      <c r="M559" s="187" t="s">
        <v>19</v>
      </c>
      <c r="N559" s="188" t="s">
        <v>42</v>
      </c>
      <c r="O559" s="66"/>
      <c r="P559" s="189">
        <f>O559*H559</f>
        <v>0</v>
      </c>
      <c r="Q559" s="189">
        <v>0</v>
      </c>
      <c r="R559" s="189">
        <f>Q559*H559</f>
        <v>0</v>
      </c>
      <c r="S559" s="189">
        <v>0</v>
      </c>
      <c r="T559" s="190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91" t="s">
        <v>154</v>
      </c>
      <c r="AT559" s="191" t="s">
        <v>149</v>
      </c>
      <c r="AU559" s="191" t="s">
        <v>80</v>
      </c>
      <c r="AY559" s="19" t="s">
        <v>146</v>
      </c>
      <c r="BE559" s="192">
        <f>IF(N559="základní",J559,0)</f>
        <v>0</v>
      </c>
      <c r="BF559" s="192">
        <f>IF(N559="snížená",J559,0)</f>
        <v>0</v>
      </c>
      <c r="BG559" s="192">
        <f>IF(N559="zákl. přenesená",J559,0)</f>
        <v>0</v>
      </c>
      <c r="BH559" s="192">
        <f>IF(N559="sníž. přenesená",J559,0)</f>
        <v>0</v>
      </c>
      <c r="BI559" s="192">
        <f>IF(N559="nulová",J559,0)</f>
        <v>0</v>
      </c>
      <c r="BJ559" s="19" t="s">
        <v>78</v>
      </c>
      <c r="BK559" s="192">
        <f>ROUND(I559*H559,2)</f>
        <v>0</v>
      </c>
      <c r="BL559" s="19" t="s">
        <v>154</v>
      </c>
      <c r="BM559" s="191" t="s">
        <v>1057</v>
      </c>
    </row>
    <row r="560" spans="1:65" s="2" customFormat="1" ht="19.5">
      <c r="A560" s="36"/>
      <c r="B560" s="37"/>
      <c r="C560" s="38"/>
      <c r="D560" s="193" t="s">
        <v>156</v>
      </c>
      <c r="E560" s="38"/>
      <c r="F560" s="194" t="s">
        <v>1058</v>
      </c>
      <c r="G560" s="38"/>
      <c r="H560" s="38"/>
      <c r="I560" s="195"/>
      <c r="J560" s="38"/>
      <c r="K560" s="38"/>
      <c r="L560" s="41"/>
      <c r="M560" s="196"/>
      <c r="N560" s="197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156</v>
      </c>
      <c r="AU560" s="19" t="s">
        <v>80</v>
      </c>
    </row>
    <row r="561" spans="1:65" s="2" customFormat="1" ht="11.25">
      <c r="A561" s="36"/>
      <c r="B561" s="37"/>
      <c r="C561" s="38"/>
      <c r="D561" s="245" t="s">
        <v>595</v>
      </c>
      <c r="E561" s="38"/>
      <c r="F561" s="246" t="s">
        <v>1059</v>
      </c>
      <c r="G561" s="38"/>
      <c r="H561" s="38"/>
      <c r="I561" s="195"/>
      <c r="J561" s="38"/>
      <c r="K561" s="38"/>
      <c r="L561" s="41"/>
      <c r="M561" s="196"/>
      <c r="N561" s="197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595</v>
      </c>
      <c r="AU561" s="19" t="s">
        <v>80</v>
      </c>
    </row>
    <row r="562" spans="1:65" s="13" customFormat="1" ht="11.25">
      <c r="B562" s="198"/>
      <c r="C562" s="199"/>
      <c r="D562" s="193" t="s">
        <v>158</v>
      </c>
      <c r="E562" s="200" t="s">
        <v>19</v>
      </c>
      <c r="F562" s="201" t="s">
        <v>617</v>
      </c>
      <c r="G562" s="199"/>
      <c r="H562" s="200" t="s">
        <v>19</v>
      </c>
      <c r="I562" s="202"/>
      <c r="J562" s="199"/>
      <c r="K562" s="199"/>
      <c r="L562" s="203"/>
      <c r="M562" s="204"/>
      <c r="N562" s="205"/>
      <c r="O562" s="205"/>
      <c r="P562" s="205"/>
      <c r="Q562" s="205"/>
      <c r="R562" s="205"/>
      <c r="S562" s="205"/>
      <c r="T562" s="206"/>
      <c r="AT562" s="207" t="s">
        <v>158</v>
      </c>
      <c r="AU562" s="207" t="s">
        <v>80</v>
      </c>
      <c r="AV562" s="13" t="s">
        <v>78</v>
      </c>
      <c r="AW562" s="13" t="s">
        <v>33</v>
      </c>
      <c r="AX562" s="13" t="s">
        <v>71</v>
      </c>
      <c r="AY562" s="207" t="s">
        <v>146</v>
      </c>
    </row>
    <row r="563" spans="1:65" s="13" customFormat="1" ht="11.25">
      <c r="B563" s="198"/>
      <c r="C563" s="199"/>
      <c r="D563" s="193" t="s">
        <v>158</v>
      </c>
      <c r="E563" s="200" t="s">
        <v>19</v>
      </c>
      <c r="F563" s="201" t="s">
        <v>1060</v>
      </c>
      <c r="G563" s="199"/>
      <c r="H563" s="200" t="s">
        <v>19</v>
      </c>
      <c r="I563" s="202"/>
      <c r="J563" s="199"/>
      <c r="K563" s="199"/>
      <c r="L563" s="203"/>
      <c r="M563" s="204"/>
      <c r="N563" s="205"/>
      <c r="O563" s="205"/>
      <c r="P563" s="205"/>
      <c r="Q563" s="205"/>
      <c r="R563" s="205"/>
      <c r="S563" s="205"/>
      <c r="T563" s="206"/>
      <c r="AT563" s="207" t="s">
        <v>158</v>
      </c>
      <c r="AU563" s="207" t="s">
        <v>80</v>
      </c>
      <c r="AV563" s="13" t="s">
        <v>78</v>
      </c>
      <c r="AW563" s="13" t="s">
        <v>33</v>
      </c>
      <c r="AX563" s="13" t="s">
        <v>71</v>
      </c>
      <c r="AY563" s="207" t="s">
        <v>146</v>
      </c>
    </row>
    <row r="564" spans="1:65" s="13" customFormat="1" ht="11.25">
      <c r="B564" s="198"/>
      <c r="C564" s="199"/>
      <c r="D564" s="193" t="s">
        <v>158</v>
      </c>
      <c r="E564" s="200" t="s">
        <v>19</v>
      </c>
      <c r="F564" s="201" t="s">
        <v>1061</v>
      </c>
      <c r="G564" s="199"/>
      <c r="H564" s="200" t="s">
        <v>19</v>
      </c>
      <c r="I564" s="202"/>
      <c r="J564" s="199"/>
      <c r="K564" s="199"/>
      <c r="L564" s="203"/>
      <c r="M564" s="204"/>
      <c r="N564" s="205"/>
      <c r="O564" s="205"/>
      <c r="P564" s="205"/>
      <c r="Q564" s="205"/>
      <c r="R564" s="205"/>
      <c r="S564" s="205"/>
      <c r="T564" s="206"/>
      <c r="AT564" s="207" t="s">
        <v>158</v>
      </c>
      <c r="AU564" s="207" t="s">
        <v>80</v>
      </c>
      <c r="AV564" s="13" t="s">
        <v>78</v>
      </c>
      <c r="AW564" s="13" t="s">
        <v>33</v>
      </c>
      <c r="AX564" s="13" t="s">
        <v>71</v>
      </c>
      <c r="AY564" s="207" t="s">
        <v>146</v>
      </c>
    </row>
    <row r="565" spans="1:65" s="14" customFormat="1" ht="11.25">
      <c r="B565" s="208"/>
      <c r="C565" s="209"/>
      <c r="D565" s="193" t="s">
        <v>158</v>
      </c>
      <c r="E565" s="210" t="s">
        <v>19</v>
      </c>
      <c r="F565" s="211" t="s">
        <v>1062</v>
      </c>
      <c r="G565" s="209"/>
      <c r="H565" s="212">
        <v>66.168999999999997</v>
      </c>
      <c r="I565" s="213"/>
      <c r="J565" s="209"/>
      <c r="K565" s="209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158</v>
      </c>
      <c r="AU565" s="218" t="s">
        <v>80</v>
      </c>
      <c r="AV565" s="14" t="s">
        <v>80</v>
      </c>
      <c r="AW565" s="14" t="s">
        <v>33</v>
      </c>
      <c r="AX565" s="14" t="s">
        <v>71</v>
      </c>
      <c r="AY565" s="218" t="s">
        <v>146</v>
      </c>
    </row>
    <row r="566" spans="1:65" s="15" customFormat="1" ht="11.25">
      <c r="B566" s="219"/>
      <c r="C566" s="220"/>
      <c r="D566" s="193" t="s">
        <v>158</v>
      </c>
      <c r="E566" s="221" t="s">
        <v>19</v>
      </c>
      <c r="F566" s="222" t="s">
        <v>161</v>
      </c>
      <c r="G566" s="220"/>
      <c r="H566" s="223">
        <v>66.168999999999997</v>
      </c>
      <c r="I566" s="224"/>
      <c r="J566" s="220"/>
      <c r="K566" s="220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158</v>
      </c>
      <c r="AU566" s="229" t="s">
        <v>80</v>
      </c>
      <c r="AV566" s="15" t="s">
        <v>154</v>
      </c>
      <c r="AW566" s="15" t="s">
        <v>33</v>
      </c>
      <c r="AX566" s="15" t="s">
        <v>78</v>
      </c>
      <c r="AY566" s="229" t="s">
        <v>146</v>
      </c>
    </row>
    <row r="567" spans="1:65" s="2" customFormat="1" ht="24.2" customHeight="1">
      <c r="A567" s="36"/>
      <c r="B567" s="37"/>
      <c r="C567" s="180" t="s">
        <v>1063</v>
      </c>
      <c r="D567" s="180" t="s">
        <v>149</v>
      </c>
      <c r="E567" s="181" t="s">
        <v>1064</v>
      </c>
      <c r="F567" s="182" t="s">
        <v>1065</v>
      </c>
      <c r="G567" s="183" t="s">
        <v>708</v>
      </c>
      <c r="H567" s="184">
        <v>66.168999999999997</v>
      </c>
      <c r="I567" s="185"/>
      <c r="J567" s="186">
        <f>ROUND(I567*H567,2)</f>
        <v>0</v>
      </c>
      <c r="K567" s="182" t="s">
        <v>592</v>
      </c>
      <c r="L567" s="41"/>
      <c r="M567" s="187" t="s">
        <v>19</v>
      </c>
      <c r="N567" s="188" t="s">
        <v>42</v>
      </c>
      <c r="O567" s="66"/>
      <c r="P567" s="189">
        <f>O567*H567</f>
        <v>0</v>
      </c>
      <c r="Q567" s="189">
        <v>2.0000000000000002E-5</v>
      </c>
      <c r="R567" s="189">
        <f>Q567*H567</f>
        <v>1.3233800000000001E-3</v>
      </c>
      <c r="S567" s="189">
        <v>0</v>
      </c>
      <c r="T567" s="19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154</v>
      </c>
      <c r="AT567" s="191" t="s">
        <v>149</v>
      </c>
      <c r="AU567" s="191" t="s">
        <v>80</v>
      </c>
      <c r="AY567" s="19" t="s">
        <v>146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78</v>
      </c>
      <c r="BK567" s="192">
        <f>ROUND(I567*H567,2)</f>
        <v>0</v>
      </c>
      <c r="BL567" s="19" t="s">
        <v>154</v>
      </c>
      <c r="BM567" s="191" t="s">
        <v>1066</v>
      </c>
    </row>
    <row r="568" spans="1:65" s="2" customFormat="1" ht="19.5">
      <c r="A568" s="36"/>
      <c r="B568" s="37"/>
      <c r="C568" s="38"/>
      <c r="D568" s="193" t="s">
        <v>156</v>
      </c>
      <c r="E568" s="38"/>
      <c r="F568" s="194" t="s">
        <v>1067</v>
      </c>
      <c r="G568" s="38"/>
      <c r="H568" s="38"/>
      <c r="I568" s="195"/>
      <c r="J568" s="38"/>
      <c r="K568" s="38"/>
      <c r="L568" s="41"/>
      <c r="M568" s="196"/>
      <c r="N568" s="197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156</v>
      </c>
      <c r="AU568" s="19" t="s">
        <v>80</v>
      </c>
    </row>
    <row r="569" spans="1:65" s="2" customFormat="1" ht="11.25">
      <c r="A569" s="36"/>
      <c r="B569" s="37"/>
      <c r="C569" s="38"/>
      <c r="D569" s="245" t="s">
        <v>595</v>
      </c>
      <c r="E569" s="38"/>
      <c r="F569" s="246" t="s">
        <v>1068</v>
      </c>
      <c r="G569" s="38"/>
      <c r="H569" s="38"/>
      <c r="I569" s="195"/>
      <c r="J569" s="38"/>
      <c r="K569" s="38"/>
      <c r="L569" s="41"/>
      <c r="M569" s="196"/>
      <c r="N569" s="197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595</v>
      </c>
      <c r="AU569" s="19" t="s">
        <v>80</v>
      </c>
    </row>
    <row r="570" spans="1:65" s="13" customFormat="1" ht="11.25">
      <c r="B570" s="198"/>
      <c r="C570" s="199"/>
      <c r="D570" s="193" t="s">
        <v>158</v>
      </c>
      <c r="E570" s="200" t="s">
        <v>19</v>
      </c>
      <c r="F570" s="201" t="s">
        <v>617</v>
      </c>
      <c r="G570" s="199"/>
      <c r="H570" s="200" t="s">
        <v>19</v>
      </c>
      <c r="I570" s="202"/>
      <c r="J570" s="199"/>
      <c r="K570" s="199"/>
      <c r="L570" s="203"/>
      <c r="M570" s="204"/>
      <c r="N570" s="205"/>
      <c r="O570" s="205"/>
      <c r="P570" s="205"/>
      <c r="Q570" s="205"/>
      <c r="R570" s="205"/>
      <c r="S570" s="205"/>
      <c r="T570" s="206"/>
      <c r="AT570" s="207" t="s">
        <v>158</v>
      </c>
      <c r="AU570" s="207" t="s">
        <v>80</v>
      </c>
      <c r="AV570" s="13" t="s">
        <v>78</v>
      </c>
      <c r="AW570" s="13" t="s">
        <v>33</v>
      </c>
      <c r="AX570" s="13" t="s">
        <v>71</v>
      </c>
      <c r="AY570" s="207" t="s">
        <v>146</v>
      </c>
    </row>
    <row r="571" spans="1:65" s="13" customFormat="1" ht="11.25">
      <c r="B571" s="198"/>
      <c r="C571" s="199"/>
      <c r="D571" s="193" t="s">
        <v>158</v>
      </c>
      <c r="E571" s="200" t="s">
        <v>19</v>
      </c>
      <c r="F571" s="201" t="s">
        <v>1060</v>
      </c>
      <c r="G571" s="199"/>
      <c r="H571" s="200" t="s">
        <v>19</v>
      </c>
      <c r="I571" s="202"/>
      <c r="J571" s="199"/>
      <c r="K571" s="199"/>
      <c r="L571" s="203"/>
      <c r="M571" s="204"/>
      <c r="N571" s="205"/>
      <c r="O571" s="205"/>
      <c r="P571" s="205"/>
      <c r="Q571" s="205"/>
      <c r="R571" s="205"/>
      <c r="S571" s="205"/>
      <c r="T571" s="206"/>
      <c r="AT571" s="207" t="s">
        <v>158</v>
      </c>
      <c r="AU571" s="207" t="s">
        <v>80</v>
      </c>
      <c r="AV571" s="13" t="s">
        <v>78</v>
      </c>
      <c r="AW571" s="13" t="s">
        <v>33</v>
      </c>
      <c r="AX571" s="13" t="s">
        <v>71</v>
      </c>
      <c r="AY571" s="207" t="s">
        <v>146</v>
      </c>
    </row>
    <row r="572" spans="1:65" s="13" customFormat="1" ht="11.25">
      <c r="B572" s="198"/>
      <c r="C572" s="199"/>
      <c r="D572" s="193" t="s">
        <v>158</v>
      </c>
      <c r="E572" s="200" t="s">
        <v>19</v>
      </c>
      <c r="F572" s="201" t="s">
        <v>1061</v>
      </c>
      <c r="G572" s="199"/>
      <c r="H572" s="200" t="s">
        <v>19</v>
      </c>
      <c r="I572" s="202"/>
      <c r="J572" s="199"/>
      <c r="K572" s="199"/>
      <c r="L572" s="203"/>
      <c r="M572" s="204"/>
      <c r="N572" s="205"/>
      <c r="O572" s="205"/>
      <c r="P572" s="205"/>
      <c r="Q572" s="205"/>
      <c r="R572" s="205"/>
      <c r="S572" s="205"/>
      <c r="T572" s="206"/>
      <c r="AT572" s="207" t="s">
        <v>158</v>
      </c>
      <c r="AU572" s="207" t="s">
        <v>80</v>
      </c>
      <c r="AV572" s="13" t="s">
        <v>78</v>
      </c>
      <c r="AW572" s="13" t="s">
        <v>33</v>
      </c>
      <c r="AX572" s="13" t="s">
        <v>71</v>
      </c>
      <c r="AY572" s="207" t="s">
        <v>146</v>
      </c>
    </row>
    <row r="573" spans="1:65" s="14" customFormat="1" ht="11.25">
      <c r="B573" s="208"/>
      <c r="C573" s="209"/>
      <c r="D573" s="193" t="s">
        <v>158</v>
      </c>
      <c r="E573" s="210" t="s">
        <v>19</v>
      </c>
      <c r="F573" s="211" t="s">
        <v>1062</v>
      </c>
      <c r="G573" s="209"/>
      <c r="H573" s="212">
        <v>66.168999999999997</v>
      </c>
      <c r="I573" s="213"/>
      <c r="J573" s="209"/>
      <c r="K573" s="209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158</v>
      </c>
      <c r="AU573" s="218" t="s">
        <v>80</v>
      </c>
      <c r="AV573" s="14" t="s">
        <v>80</v>
      </c>
      <c r="AW573" s="14" t="s">
        <v>33</v>
      </c>
      <c r="AX573" s="14" t="s">
        <v>71</v>
      </c>
      <c r="AY573" s="218" t="s">
        <v>146</v>
      </c>
    </row>
    <row r="574" spans="1:65" s="15" customFormat="1" ht="11.25">
      <c r="B574" s="219"/>
      <c r="C574" s="220"/>
      <c r="D574" s="193" t="s">
        <v>158</v>
      </c>
      <c r="E574" s="221" t="s">
        <v>19</v>
      </c>
      <c r="F574" s="222" t="s">
        <v>161</v>
      </c>
      <c r="G574" s="220"/>
      <c r="H574" s="223">
        <v>66.168999999999997</v>
      </c>
      <c r="I574" s="224"/>
      <c r="J574" s="220"/>
      <c r="K574" s="220"/>
      <c r="L574" s="225"/>
      <c r="M574" s="226"/>
      <c r="N574" s="227"/>
      <c r="O574" s="227"/>
      <c r="P574" s="227"/>
      <c r="Q574" s="227"/>
      <c r="R574" s="227"/>
      <c r="S574" s="227"/>
      <c r="T574" s="228"/>
      <c r="AT574" s="229" t="s">
        <v>158</v>
      </c>
      <c r="AU574" s="229" t="s">
        <v>80</v>
      </c>
      <c r="AV574" s="15" t="s">
        <v>154</v>
      </c>
      <c r="AW574" s="15" t="s">
        <v>33</v>
      </c>
      <c r="AX574" s="15" t="s">
        <v>78</v>
      </c>
      <c r="AY574" s="229" t="s">
        <v>146</v>
      </c>
    </row>
    <row r="575" spans="1:65" s="2" customFormat="1" ht="24.2" customHeight="1">
      <c r="A575" s="36"/>
      <c r="B575" s="37"/>
      <c r="C575" s="230" t="s">
        <v>1069</v>
      </c>
      <c r="D575" s="230" t="s">
        <v>170</v>
      </c>
      <c r="E575" s="231" t="s">
        <v>1070</v>
      </c>
      <c r="F575" s="232" t="s">
        <v>1071</v>
      </c>
      <c r="G575" s="233" t="s">
        <v>173</v>
      </c>
      <c r="H575" s="234">
        <v>6.9000000000000006E-2</v>
      </c>
      <c r="I575" s="235"/>
      <c r="J575" s="236">
        <f>ROUND(I575*H575,2)</f>
        <v>0</v>
      </c>
      <c r="K575" s="232" t="s">
        <v>19</v>
      </c>
      <c r="L575" s="237"/>
      <c r="M575" s="238" t="s">
        <v>19</v>
      </c>
      <c r="N575" s="239" t="s">
        <v>42</v>
      </c>
      <c r="O575" s="66"/>
      <c r="P575" s="189">
        <f>O575*H575</f>
        <v>0</v>
      </c>
      <c r="Q575" s="189">
        <v>1</v>
      </c>
      <c r="R575" s="189">
        <f>Q575*H575</f>
        <v>6.9000000000000006E-2</v>
      </c>
      <c r="S575" s="189">
        <v>0</v>
      </c>
      <c r="T575" s="19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174</v>
      </c>
      <c r="AT575" s="191" t="s">
        <v>170</v>
      </c>
      <c r="AU575" s="191" t="s">
        <v>80</v>
      </c>
      <c r="AY575" s="19" t="s">
        <v>146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78</v>
      </c>
      <c r="BK575" s="192">
        <f>ROUND(I575*H575,2)</f>
        <v>0</v>
      </c>
      <c r="BL575" s="19" t="s">
        <v>154</v>
      </c>
      <c r="BM575" s="191" t="s">
        <v>1072</v>
      </c>
    </row>
    <row r="576" spans="1:65" s="2" customFormat="1" ht="11.25">
      <c r="A576" s="36"/>
      <c r="B576" s="37"/>
      <c r="C576" s="38"/>
      <c r="D576" s="193" t="s">
        <v>156</v>
      </c>
      <c r="E576" s="38"/>
      <c r="F576" s="194" t="s">
        <v>1071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156</v>
      </c>
      <c r="AU576" s="19" t="s">
        <v>80</v>
      </c>
    </row>
    <row r="577" spans="1:65" s="2" customFormat="1" ht="19.5">
      <c r="A577" s="36"/>
      <c r="B577" s="37"/>
      <c r="C577" s="38"/>
      <c r="D577" s="193" t="s">
        <v>278</v>
      </c>
      <c r="E577" s="38"/>
      <c r="F577" s="240" t="s">
        <v>1073</v>
      </c>
      <c r="G577" s="38"/>
      <c r="H577" s="38"/>
      <c r="I577" s="195"/>
      <c r="J577" s="38"/>
      <c r="K577" s="38"/>
      <c r="L577" s="41"/>
      <c r="M577" s="196"/>
      <c r="N577" s="197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278</v>
      </c>
      <c r="AU577" s="19" t="s">
        <v>80</v>
      </c>
    </row>
    <row r="578" spans="1:65" s="13" customFormat="1" ht="11.25">
      <c r="B578" s="198"/>
      <c r="C578" s="199"/>
      <c r="D578" s="193" t="s">
        <v>158</v>
      </c>
      <c r="E578" s="200" t="s">
        <v>19</v>
      </c>
      <c r="F578" s="201" t="s">
        <v>617</v>
      </c>
      <c r="G578" s="199"/>
      <c r="H578" s="200" t="s">
        <v>19</v>
      </c>
      <c r="I578" s="202"/>
      <c r="J578" s="199"/>
      <c r="K578" s="199"/>
      <c r="L578" s="203"/>
      <c r="M578" s="204"/>
      <c r="N578" s="205"/>
      <c r="O578" s="205"/>
      <c r="P578" s="205"/>
      <c r="Q578" s="205"/>
      <c r="R578" s="205"/>
      <c r="S578" s="205"/>
      <c r="T578" s="206"/>
      <c r="AT578" s="207" t="s">
        <v>158</v>
      </c>
      <c r="AU578" s="207" t="s">
        <v>80</v>
      </c>
      <c r="AV578" s="13" t="s">
        <v>78</v>
      </c>
      <c r="AW578" s="13" t="s">
        <v>33</v>
      </c>
      <c r="AX578" s="13" t="s">
        <v>71</v>
      </c>
      <c r="AY578" s="207" t="s">
        <v>146</v>
      </c>
    </row>
    <row r="579" spans="1:65" s="13" customFormat="1" ht="11.25">
      <c r="B579" s="198"/>
      <c r="C579" s="199"/>
      <c r="D579" s="193" t="s">
        <v>158</v>
      </c>
      <c r="E579" s="200" t="s">
        <v>19</v>
      </c>
      <c r="F579" s="201" t="s">
        <v>1060</v>
      </c>
      <c r="G579" s="199"/>
      <c r="H579" s="200" t="s">
        <v>19</v>
      </c>
      <c r="I579" s="202"/>
      <c r="J579" s="199"/>
      <c r="K579" s="199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158</v>
      </c>
      <c r="AU579" s="207" t="s">
        <v>80</v>
      </c>
      <c r="AV579" s="13" t="s">
        <v>78</v>
      </c>
      <c r="AW579" s="13" t="s">
        <v>33</v>
      </c>
      <c r="AX579" s="13" t="s">
        <v>71</v>
      </c>
      <c r="AY579" s="207" t="s">
        <v>146</v>
      </c>
    </row>
    <row r="580" spans="1:65" s="13" customFormat="1" ht="11.25">
      <c r="B580" s="198"/>
      <c r="C580" s="199"/>
      <c r="D580" s="193" t="s">
        <v>158</v>
      </c>
      <c r="E580" s="200" t="s">
        <v>19</v>
      </c>
      <c r="F580" s="201" t="s">
        <v>1074</v>
      </c>
      <c r="G580" s="199"/>
      <c r="H580" s="200" t="s">
        <v>19</v>
      </c>
      <c r="I580" s="202"/>
      <c r="J580" s="199"/>
      <c r="K580" s="199"/>
      <c r="L580" s="203"/>
      <c r="M580" s="204"/>
      <c r="N580" s="205"/>
      <c r="O580" s="205"/>
      <c r="P580" s="205"/>
      <c r="Q580" s="205"/>
      <c r="R580" s="205"/>
      <c r="S580" s="205"/>
      <c r="T580" s="206"/>
      <c r="AT580" s="207" t="s">
        <v>158</v>
      </c>
      <c r="AU580" s="207" t="s">
        <v>80</v>
      </c>
      <c r="AV580" s="13" t="s">
        <v>78</v>
      </c>
      <c r="AW580" s="13" t="s">
        <v>33</v>
      </c>
      <c r="AX580" s="13" t="s">
        <v>71</v>
      </c>
      <c r="AY580" s="207" t="s">
        <v>146</v>
      </c>
    </row>
    <row r="581" spans="1:65" s="14" customFormat="1" ht="11.25">
      <c r="B581" s="208"/>
      <c r="C581" s="209"/>
      <c r="D581" s="193" t="s">
        <v>158</v>
      </c>
      <c r="E581" s="210" t="s">
        <v>19</v>
      </c>
      <c r="F581" s="211" t="s">
        <v>1075</v>
      </c>
      <c r="G581" s="209"/>
      <c r="H581" s="212">
        <v>6.9000000000000006E-2</v>
      </c>
      <c r="I581" s="213"/>
      <c r="J581" s="209"/>
      <c r="K581" s="209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158</v>
      </c>
      <c r="AU581" s="218" t="s">
        <v>80</v>
      </c>
      <c r="AV581" s="14" t="s">
        <v>80</v>
      </c>
      <c r="AW581" s="14" t="s">
        <v>33</v>
      </c>
      <c r="AX581" s="14" t="s">
        <v>71</v>
      </c>
      <c r="AY581" s="218" t="s">
        <v>146</v>
      </c>
    </row>
    <row r="582" spans="1:65" s="15" customFormat="1" ht="11.25">
      <c r="B582" s="219"/>
      <c r="C582" s="220"/>
      <c r="D582" s="193" t="s">
        <v>158</v>
      </c>
      <c r="E582" s="221" t="s">
        <v>19</v>
      </c>
      <c r="F582" s="222" t="s">
        <v>161</v>
      </c>
      <c r="G582" s="220"/>
      <c r="H582" s="223">
        <v>6.9000000000000006E-2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158</v>
      </c>
      <c r="AU582" s="229" t="s">
        <v>80</v>
      </c>
      <c r="AV582" s="15" t="s">
        <v>154</v>
      </c>
      <c r="AW582" s="15" t="s">
        <v>33</v>
      </c>
      <c r="AX582" s="15" t="s">
        <v>78</v>
      </c>
      <c r="AY582" s="229" t="s">
        <v>146</v>
      </c>
    </row>
    <row r="583" spans="1:65" s="2" customFormat="1" ht="21.75" customHeight="1">
      <c r="A583" s="36"/>
      <c r="B583" s="37"/>
      <c r="C583" s="180" t="s">
        <v>1076</v>
      </c>
      <c r="D583" s="180" t="s">
        <v>149</v>
      </c>
      <c r="E583" s="181" t="s">
        <v>1077</v>
      </c>
      <c r="F583" s="182" t="s">
        <v>1078</v>
      </c>
      <c r="G583" s="183" t="s">
        <v>152</v>
      </c>
      <c r="H583" s="184">
        <v>6</v>
      </c>
      <c r="I583" s="185"/>
      <c r="J583" s="186">
        <f>ROUND(I583*H583,2)</f>
        <v>0</v>
      </c>
      <c r="K583" s="182" t="s">
        <v>592</v>
      </c>
      <c r="L583" s="41"/>
      <c r="M583" s="187" t="s">
        <v>19</v>
      </c>
      <c r="N583" s="188" t="s">
        <v>42</v>
      </c>
      <c r="O583" s="66"/>
      <c r="P583" s="189">
        <f>O583*H583</f>
        <v>0</v>
      </c>
      <c r="Q583" s="189">
        <v>6.3000000000000003E-4</v>
      </c>
      <c r="R583" s="189">
        <f>Q583*H583</f>
        <v>3.7800000000000004E-3</v>
      </c>
      <c r="S583" s="189">
        <v>0</v>
      </c>
      <c r="T583" s="19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91" t="s">
        <v>154</v>
      </c>
      <c r="AT583" s="191" t="s">
        <v>149</v>
      </c>
      <c r="AU583" s="191" t="s">
        <v>80</v>
      </c>
      <c r="AY583" s="19" t="s">
        <v>146</v>
      </c>
      <c r="BE583" s="192">
        <f>IF(N583="základní",J583,0)</f>
        <v>0</v>
      </c>
      <c r="BF583" s="192">
        <f>IF(N583="snížená",J583,0)</f>
        <v>0</v>
      </c>
      <c r="BG583" s="192">
        <f>IF(N583="zákl. přenesená",J583,0)</f>
        <v>0</v>
      </c>
      <c r="BH583" s="192">
        <f>IF(N583="sníž. přenesená",J583,0)</f>
        <v>0</v>
      </c>
      <c r="BI583" s="192">
        <f>IF(N583="nulová",J583,0)</f>
        <v>0</v>
      </c>
      <c r="BJ583" s="19" t="s">
        <v>78</v>
      </c>
      <c r="BK583" s="192">
        <f>ROUND(I583*H583,2)</f>
        <v>0</v>
      </c>
      <c r="BL583" s="19" t="s">
        <v>154</v>
      </c>
      <c r="BM583" s="191" t="s">
        <v>1079</v>
      </c>
    </row>
    <row r="584" spans="1:65" s="2" customFormat="1" ht="11.25">
      <c r="A584" s="36"/>
      <c r="B584" s="37"/>
      <c r="C584" s="38"/>
      <c r="D584" s="193" t="s">
        <v>156</v>
      </c>
      <c r="E584" s="38"/>
      <c r="F584" s="194" t="s">
        <v>1080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156</v>
      </c>
      <c r="AU584" s="19" t="s">
        <v>80</v>
      </c>
    </row>
    <row r="585" spans="1:65" s="2" customFormat="1" ht="11.25">
      <c r="A585" s="36"/>
      <c r="B585" s="37"/>
      <c r="C585" s="38"/>
      <c r="D585" s="245" t="s">
        <v>595</v>
      </c>
      <c r="E585" s="38"/>
      <c r="F585" s="246" t="s">
        <v>1081</v>
      </c>
      <c r="G585" s="38"/>
      <c r="H585" s="38"/>
      <c r="I585" s="195"/>
      <c r="J585" s="38"/>
      <c r="K585" s="38"/>
      <c r="L585" s="41"/>
      <c r="M585" s="196"/>
      <c r="N585" s="197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595</v>
      </c>
      <c r="AU585" s="19" t="s">
        <v>80</v>
      </c>
    </row>
    <row r="586" spans="1:65" s="14" customFormat="1" ht="11.25">
      <c r="B586" s="208"/>
      <c r="C586" s="209"/>
      <c r="D586" s="193" t="s">
        <v>158</v>
      </c>
      <c r="E586" s="210" t="s">
        <v>19</v>
      </c>
      <c r="F586" s="211" t="s">
        <v>1082</v>
      </c>
      <c r="G586" s="209"/>
      <c r="H586" s="212">
        <v>6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158</v>
      </c>
      <c r="AU586" s="218" t="s">
        <v>80</v>
      </c>
      <c r="AV586" s="14" t="s">
        <v>80</v>
      </c>
      <c r="AW586" s="14" t="s">
        <v>33</v>
      </c>
      <c r="AX586" s="14" t="s">
        <v>71</v>
      </c>
      <c r="AY586" s="218" t="s">
        <v>146</v>
      </c>
    </row>
    <row r="587" spans="1:65" s="15" customFormat="1" ht="11.25">
      <c r="B587" s="219"/>
      <c r="C587" s="220"/>
      <c r="D587" s="193" t="s">
        <v>158</v>
      </c>
      <c r="E587" s="221" t="s">
        <v>19</v>
      </c>
      <c r="F587" s="222" t="s">
        <v>161</v>
      </c>
      <c r="G587" s="220"/>
      <c r="H587" s="223">
        <v>6</v>
      </c>
      <c r="I587" s="224"/>
      <c r="J587" s="220"/>
      <c r="K587" s="220"/>
      <c r="L587" s="225"/>
      <c r="M587" s="226"/>
      <c r="N587" s="227"/>
      <c r="O587" s="227"/>
      <c r="P587" s="227"/>
      <c r="Q587" s="227"/>
      <c r="R587" s="227"/>
      <c r="S587" s="227"/>
      <c r="T587" s="228"/>
      <c r="AT587" s="229" t="s">
        <v>158</v>
      </c>
      <c r="AU587" s="229" t="s">
        <v>80</v>
      </c>
      <c r="AV587" s="15" t="s">
        <v>154</v>
      </c>
      <c r="AW587" s="15" t="s">
        <v>33</v>
      </c>
      <c r="AX587" s="15" t="s">
        <v>78</v>
      </c>
      <c r="AY587" s="229" t="s">
        <v>146</v>
      </c>
    </row>
    <row r="588" spans="1:65" s="2" customFormat="1" ht="24.2" customHeight="1">
      <c r="A588" s="36"/>
      <c r="B588" s="37"/>
      <c r="C588" s="180" t="s">
        <v>1083</v>
      </c>
      <c r="D588" s="180" t="s">
        <v>149</v>
      </c>
      <c r="E588" s="181" t="s">
        <v>1084</v>
      </c>
      <c r="F588" s="182" t="s">
        <v>1085</v>
      </c>
      <c r="G588" s="183" t="s">
        <v>209</v>
      </c>
      <c r="H588" s="184">
        <v>21</v>
      </c>
      <c r="I588" s="185"/>
      <c r="J588" s="186">
        <f>ROUND(I588*H588,2)</f>
        <v>0</v>
      </c>
      <c r="K588" s="182" t="s">
        <v>592</v>
      </c>
      <c r="L588" s="41"/>
      <c r="M588" s="187" t="s">
        <v>19</v>
      </c>
      <c r="N588" s="188" t="s">
        <v>42</v>
      </c>
      <c r="O588" s="66"/>
      <c r="P588" s="189">
        <f>O588*H588</f>
        <v>0</v>
      </c>
      <c r="Q588" s="189">
        <v>2.3000000000000001E-4</v>
      </c>
      <c r="R588" s="189">
        <f>Q588*H588</f>
        <v>4.8300000000000001E-3</v>
      </c>
      <c r="S588" s="189">
        <v>0</v>
      </c>
      <c r="T588" s="190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1" t="s">
        <v>154</v>
      </c>
      <c r="AT588" s="191" t="s">
        <v>149</v>
      </c>
      <c r="AU588" s="191" t="s">
        <v>80</v>
      </c>
      <c r="AY588" s="19" t="s">
        <v>146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9" t="s">
        <v>78</v>
      </c>
      <c r="BK588" s="192">
        <f>ROUND(I588*H588,2)</f>
        <v>0</v>
      </c>
      <c r="BL588" s="19" t="s">
        <v>154</v>
      </c>
      <c r="BM588" s="191" t="s">
        <v>1086</v>
      </c>
    </row>
    <row r="589" spans="1:65" s="2" customFormat="1" ht="19.5">
      <c r="A589" s="36"/>
      <c r="B589" s="37"/>
      <c r="C589" s="38"/>
      <c r="D589" s="193" t="s">
        <v>156</v>
      </c>
      <c r="E589" s="38"/>
      <c r="F589" s="194" t="s">
        <v>1087</v>
      </c>
      <c r="G589" s="38"/>
      <c r="H589" s="38"/>
      <c r="I589" s="195"/>
      <c r="J589" s="38"/>
      <c r="K589" s="38"/>
      <c r="L589" s="41"/>
      <c r="M589" s="196"/>
      <c r="N589" s="197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156</v>
      </c>
      <c r="AU589" s="19" t="s">
        <v>80</v>
      </c>
    </row>
    <row r="590" spans="1:65" s="2" customFormat="1" ht="11.25">
      <c r="A590" s="36"/>
      <c r="B590" s="37"/>
      <c r="C590" s="38"/>
      <c r="D590" s="245" t="s">
        <v>595</v>
      </c>
      <c r="E590" s="38"/>
      <c r="F590" s="246" t="s">
        <v>1088</v>
      </c>
      <c r="G590" s="38"/>
      <c r="H590" s="38"/>
      <c r="I590" s="195"/>
      <c r="J590" s="38"/>
      <c r="K590" s="38"/>
      <c r="L590" s="41"/>
      <c r="M590" s="196"/>
      <c r="N590" s="197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595</v>
      </c>
      <c r="AU590" s="19" t="s">
        <v>80</v>
      </c>
    </row>
    <row r="591" spans="1:65" s="13" customFormat="1" ht="11.25">
      <c r="B591" s="198"/>
      <c r="C591" s="199"/>
      <c r="D591" s="193" t="s">
        <v>158</v>
      </c>
      <c r="E591" s="200" t="s">
        <v>19</v>
      </c>
      <c r="F591" s="201" t="s">
        <v>1089</v>
      </c>
      <c r="G591" s="199"/>
      <c r="H591" s="200" t="s">
        <v>19</v>
      </c>
      <c r="I591" s="202"/>
      <c r="J591" s="199"/>
      <c r="K591" s="199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158</v>
      </c>
      <c r="AU591" s="207" t="s">
        <v>80</v>
      </c>
      <c r="AV591" s="13" t="s">
        <v>78</v>
      </c>
      <c r="AW591" s="13" t="s">
        <v>33</v>
      </c>
      <c r="AX591" s="13" t="s">
        <v>71</v>
      </c>
      <c r="AY591" s="207" t="s">
        <v>146</v>
      </c>
    </row>
    <row r="592" spans="1:65" s="14" customFormat="1" ht="11.25">
      <c r="B592" s="208"/>
      <c r="C592" s="209"/>
      <c r="D592" s="193" t="s">
        <v>158</v>
      </c>
      <c r="E592" s="210" t="s">
        <v>19</v>
      </c>
      <c r="F592" s="211" t="s">
        <v>1090</v>
      </c>
      <c r="G592" s="209"/>
      <c r="H592" s="212">
        <v>21</v>
      </c>
      <c r="I592" s="213"/>
      <c r="J592" s="209"/>
      <c r="K592" s="209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158</v>
      </c>
      <c r="AU592" s="218" t="s">
        <v>80</v>
      </c>
      <c r="AV592" s="14" t="s">
        <v>80</v>
      </c>
      <c r="AW592" s="14" t="s">
        <v>33</v>
      </c>
      <c r="AX592" s="14" t="s">
        <v>71</v>
      </c>
      <c r="AY592" s="218" t="s">
        <v>146</v>
      </c>
    </row>
    <row r="593" spans="1:65" s="15" customFormat="1" ht="11.25">
      <c r="B593" s="219"/>
      <c r="C593" s="220"/>
      <c r="D593" s="193" t="s">
        <v>158</v>
      </c>
      <c r="E593" s="221" t="s">
        <v>19</v>
      </c>
      <c r="F593" s="222" t="s">
        <v>161</v>
      </c>
      <c r="G593" s="220"/>
      <c r="H593" s="223">
        <v>21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AT593" s="229" t="s">
        <v>158</v>
      </c>
      <c r="AU593" s="229" t="s">
        <v>80</v>
      </c>
      <c r="AV593" s="15" t="s">
        <v>154</v>
      </c>
      <c r="AW593" s="15" t="s">
        <v>33</v>
      </c>
      <c r="AX593" s="15" t="s">
        <v>78</v>
      </c>
      <c r="AY593" s="229" t="s">
        <v>146</v>
      </c>
    </row>
    <row r="594" spans="1:65" s="2" customFormat="1" ht="21.75" customHeight="1">
      <c r="A594" s="36"/>
      <c r="B594" s="37"/>
      <c r="C594" s="180" t="s">
        <v>1091</v>
      </c>
      <c r="D594" s="180" t="s">
        <v>149</v>
      </c>
      <c r="E594" s="181" t="s">
        <v>1092</v>
      </c>
      <c r="F594" s="182" t="s">
        <v>1093</v>
      </c>
      <c r="G594" s="183" t="s">
        <v>209</v>
      </c>
      <c r="H594" s="184">
        <v>4</v>
      </c>
      <c r="I594" s="185"/>
      <c r="J594" s="186">
        <f>ROUND(I594*H594,2)</f>
        <v>0</v>
      </c>
      <c r="K594" s="182" t="s">
        <v>592</v>
      </c>
      <c r="L594" s="41"/>
      <c r="M594" s="187" t="s">
        <v>19</v>
      </c>
      <c r="N594" s="188" t="s">
        <v>42</v>
      </c>
      <c r="O594" s="66"/>
      <c r="P594" s="189">
        <f>O594*H594</f>
        <v>0</v>
      </c>
      <c r="Q594" s="189">
        <v>6.0000000000000002E-5</v>
      </c>
      <c r="R594" s="189">
        <f>Q594*H594</f>
        <v>2.4000000000000001E-4</v>
      </c>
      <c r="S594" s="189">
        <v>0</v>
      </c>
      <c r="T594" s="190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1" t="s">
        <v>154</v>
      </c>
      <c r="AT594" s="191" t="s">
        <v>149</v>
      </c>
      <c r="AU594" s="191" t="s">
        <v>80</v>
      </c>
      <c r="AY594" s="19" t="s">
        <v>146</v>
      </c>
      <c r="BE594" s="192">
        <f>IF(N594="základní",J594,0)</f>
        <v>0</v>
      </c>
      <c r="BF594" s="192">
        <f>IF(N594="snížená",J594,0)</f>
        <v>0</v>
      </c>
      <c r="BG594" s="192">
        <f>IF(N594="zákl. přenesená",J594,0)</f>
        <v>0</v>
      </c>
      <c r="BH594" s="192">
        <f>IF(N594="sníž. přenesená",J594,0)</f>
        <v>0</v>
      </c>
      <c r="BI594" s="192">
        <f>IF(N594="nulová",J594,0)</f>
        <v>0</v>
      </c>
      <c r="BJ594" s="19" t="s">
        <v>78</v>
      </c>
      <c r="BK594" s="192">
        <f>ROUND(I594*H594,2)</f>
        <v>0</v>
      </c>
      <c r="BL594" s="19" t="s">
        <v>154</v>
      </c>
      <c r="BM594" s="191" t="s">
        <v>1094</v>
      </c>
    </row>
    <row r="595" spans="1:65" s="2" customFormat="1" ht="19.5">
      <c r="A595" s="36"/>
      <c r="B595" s="37"/>
      <c r="C595" s="38"/>
      <c r="D595" s="193" t="s">
        <v>156</v>
      </c>
      <c r="E595" s="38"/>
      <c r="F595" s="194" t="s">
        <v>1095</v>
      </c>
      <c r="G595" s="38"/>
      <c r="H595" s="38"/>
      <c r="I595" s="195"/>
      <c r="J595" s="38"/>
      <c r="K595" s="38"/>
      <c r="L595" s="41"/>
      <c r="M595" s="196"/>
      <c r="N595" s="197"/>
      <c r="O595" s="66"/>
      <c r="P595" s="66"/>
      <c r="Q595" s="66"/>
      <c r="R595" s="66"/>
      <c r="S595" s="66"/>
      <c r="T595" s="67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9" t="s">
        <v>156</v>
      </c>
      <c r="AU595" s="19" t="s">
        <v>80</v>
      </c>
    </row>
    <row r="596" spans="1:65" s="2" customFormat="1" ht="11.25">
      <c r="A596" s="36"/>
      <c r="B596" s="37"/>
      <c r="C596" s="38"/>
      <c r="D596" s="245" t="s">
        <v>595</v>
      </c>
      <c r="E596" s="38"/>
      <c r="F596" s="246" t="s">
        <v>1096</v>
      </c>
      <c r="G596" s="38"/>
      <c r="H596" s="38"/>
      <c r="I596" s="195"/>
      <c r="J596" s="38"/>
      <c r="K596" s="38"/>
      <c r="L596" s="41"/>
      <c r="M596" s="196"/>
      <c r="N596" s="197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595</v>
      </c>
      <c r="AU596" s="19" t="s">
        <v>80</v>
      </c>
    </row>
    <row r="597" spans="1:65" s="14" customFormat="1" ht="11.25">
      <c r="B597" s="208"/>
      <c r="C597" s="209"/>
      <c r="D597" s="193" t="s">
        <v>158</v>
      </c>
      <c r="E597" s="210" t="s">
        <v>19</v>
      </c>
      <c r="F597" s="211" t="s">
        <v>1097</v>
      </c>
      <c r="G597" s="209"/>
      <c r="H597" s="212">
        <v>4</v>
      </c>
      <c r="I597" s="213"/>
      <c r="J597" s="209"/>
      <c r="K597" s="209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158</v>
      </c>
      <c r="AU597" s="218" t="s">
        <v>80</v>
      </c>
      <c r="AV597" s="14" t="s">
        <v>80</v>
      </c>
      <c r="AW597" s="14" t="s">
        <v>33</v>
      </c>
      <c r="AX597" s="14" t="s">
        <v>71</v>
      </c>
      <c r="AY597" s="218" t="s">
        <v>146</v>
      </c>
    </row>
    <row r="598" spans="1:65" s="15" customFormat="1" ht="11.25">
      <c r="B598" s="219"/>
      <c r="C598" s="220"/>
      <c r="D598" s="193" t="s">
        <v>158</v>
      </c>
      <c r="E598" s="221" t="s">
        <v>19</v>
      </c>
      <c r="F598" s="222" t="s">
        <v>161</v>
      </c>
      <c r="G598" s="220"/>
      <c r="H598" s="223">
        <v>4</v>
      </c>
      <c r="I598" s="224"/>
      <c r="J598" s="220"/>
      <c r="K598" s="220"/>
      <c r="L598" s="225"/>
      <c r="M598" s="226"/>
      <c r="N598" s="227"/>
      <c r="O598" s="227"/>
      <c r="P598" s="227"/>
      <c r="Q598" s="227"/>
      <c r="R598" s="227"/>
      <c r="S598" s="227"/>
      <c r="T598" s="228"/>
      <c r="AT598" s="229" t="s">
        <v>158</v>
      </c>
      <c r="AU598" s="229" t="s">
        <v>80</v>
      </c>
      <c r="AV598" s="15" t="s">
        <v>154</v>
      </c>
      <c r="AW598" s="15" t="s">
        <v>33</v>
      </c>
      <c r="AX598" s="15" t="s">
        <v>78</v>
      </c>
      <c r="AY598" s="229" t="s">
        <v>146</v>
      </c>
    </row>
    <row r="599" spans="1:65" s="2" customFormat="1" ht="24.2" customHeight="1">
      <c r="A599" s="36"/>
      <c r="B599" s="37"/>
      <c r="C599" s="180" t="s">
        <v>1098</v>
      </c>
      <c r="D599" s="180" t="s">
        <v>149</v>
      </c>
      <c r="E599" s="181" t="s">
        <v>1099</v>
      </c>
      <c r="F599" s="182" t="s">
        <v>1100</v>
      </c>
      <c r="G599" s="183" t="s">
        <v>209</v>
      </c>
      <c r="H599" s="184">
        <v>4</v>
      </c>
      <c r="I599" s="185"/>
      <c r="J599" s="186">
        <f>ROUND(I599*H599,2)</f>
        <v>0</v>
      </c>
      <c r="K599" s="182" t="s">
        <v>592</v>
      </c>
      <c r="L599" s="41"/>
      <c r="M599" s="187" t="s">
        <v>19</v>
      </c>
      <c r="N599" s="188" t="s">
        <v>42</v>
      </c>
      <c r="O599" s="66"/>
      <c r="P599" s="189">
        <f>O599*H599</f>
        <v>0</v>
      </c>
      <c r="Q599" s="189">
        <v>0.36965999999999999</v>
      </c>
      <c r="R599" s="189">
        <f>Q599*H599</f>
        <v>1.47864</v>
      </c>
      <c r="S599" s="189">
        <v>0</v>
      </c>
      <c r="T599" s="190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91" t="s">
        <v>154</v>
      </c>
      <c r="AT599" s="191" t="s">
        <v>149</v>
      </c>
      <c r="AU599" s="191" t="s">
        <v>80</v>
      </c>
      <c r="AY599" s="19" t="s">
        <v>146</v>
      </c>
      <c r="BE599" s="192">
        <f>IF(N599="základní",J599,0)</f>
        <v>0</v>
      </c>
      <c r="BF599" s="192">
        <f>IF(N599="snížená",J599,0)</f>
        <v>0</v>
      </c>
      <c r="BG599" s="192">
        <f>IF(N599="zákl. přenesená",J599,0)</f>
        <v>0</v>
      </c>
      <c r="BH599" s="192">
        <f>IF(N599="sníž. přenesená",J599,0)</f>
        <v>0</v>
      </c>
      <c r="BI599" s="192">
        <f>IF(N599="nulová",J599,0)</f>
        <v>0</v>
      </c>
      <c r="BJ599" s="19" t="s">
        <v>78</v>
      </c>
      <c r="BK599" s="192">
        <f>ROUND(I599*H599,2)</f>
        <v>0</v>
      </c>
      <c r="BL599" s="19" t="s">
        <v>154</v>
      </c>
      <c r="BM599" s="191" t="s">
        <v>1101</v>
      </c>
    </row>
    <row r="600" spans="1:65" s="2" customFormat="1" ht="19.5">
      <c r="A600" s="36"/>
      <c r="B600" s="37"/>
      <c r="C600" s="38"/>
      <c r="D600" s="193" t="s">
        <v>156</v>
      </c>
      <c r="E600" s="38"/>
      <c r="F600" s="194" t="s">
        <v>1102</v>
      </c>
      <c r="G600" s="38"/>
      <c r="H600" s="38"/>
      <c r="I600" s="195"/>
      <c r="J600" s="38"/>
      <c r="K600" s="38"/>
      <c r="L600" s="41"/>
      <c r="M600" s="196"/>
      <c r="N600" s="197"/>
      <c r="O600" s="66"/>
      <c r="P600" s="66"/>
      <c r="Q600" s="66"/>
      <c r="R600" s="66"/>
      <c r="S600" s="66"/>
      <c r="T600" s="67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T600" s="19" t="s">
        <v>156</v>
      </c>
      <c r="AU600" s="19" t="s">
        <v>80</v>
      </c>
    </row>
    <row r="601" spans="1:65" s="2" customFormat="1" ht="11.25">
      <c r="A601" s="36"/>
      <c r="B601" s="37"/>
      <c r="C601" s="38"/>
      <c r="D601" s="245" t="s">
        <v>595</v>
      </c>
      <c r="E601" s="38"/>
      <c r="F601" s="246" t="s">
        <v>1103</v>
      </c>
      <c r="G601" s="38"/>
      <c r="H601" s="38"/>
      <c r="I601" s="195"/>
      <c r="J601" s="38"/>
      <c r="K601" s="38"/>
      <c r="L601" s="41"/>
      <c r="M601" s="196"/>
      <c r="N601" s="197"/>
      <c r="O601" s="66"/>
      <c r="P601" s="66"/>
      <c r="Q601" s="66"/>
      <c r="R601" s="66"/>
      <c r="S601" s="66"/>
      <c r="T601" s="67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T601" s="19" t="s">
        <v>595</v>
      </c>
      <c r="AU601" s="19" t="s">
        <v>80</v>
      </c>
    </row>
    <row r="602" spans="1:65" s="14" customFormat="1" ht="11.25">
      <c r="B602" s="208"/>
      <c r="C602" s="209"/>
      <c r="D602" s="193" t="s">
        <v>158</v>
      </c>
      <c r="E602" s="210" t="s">
        <v>19</v>
      </c>
      <c r="F602" s="211" t="s">
        <v>1097</v>
      </c>
      <c r="G602" s="209"/>
      <c r="H602" s="212">
        <v>4</v>
      </c>
      <c r="I602" s="213"/>
      <c r="J602" s="209"/>
      <c r="K602" s="209"/>
      <c r="L602" s="214"/>
      <c r="M602" s="215"/>
      <c r="N602" s="216"/>
      <c r="O602" s="216"/>
      <c r="P602" s="216"/>
      <c r="Q602" s="216"/>
      <c r="R602" s="216"/>
      <c r="S602" s="216"/>
      <c r="T602" s="217"/>
      <c r="AT602" s="218" t="s">
        <v>158</v>
      </c>
      <c r="AU602" s="218" t="s">
        <v>80</v>
      </c>
      <c r="AV602" s="14" t="s">
        <v>80</v>
      </c>
      <c r="AW602" s="14" t="s">
        <v>33</v>
      </c>
      <c r="AX602" s="14" t="s">
        <v>71</v>
      </c>
      <c r="AY602" s="218" t="s">
        <v>146</v>
      </c>
    </row>
    <row r="603" spans="1:65" s="15" customFormat="1" ht="11.25">
      <c r="B603" s="219"/>
      <c r="C603" s="220"/>
      <c r="D603" s="193" t="s">
        <v>158</v>
      </c>
      <c r="E603" s="221" t="s">
        <v>19</v>
      </c>
      <c r="F603" s="222" t="s">
        <v>161</v>
      </c>
      <c r="G603" s="220"/>
      <c r="H603" s="223">
        <v>4</v>
      </c>
      <c r="I603" s="224"/>
      <c r="J603" s="220"/>
      <c r="K603" s="220"/>
      <c r="L603" s="225"/>
      <c r="M603" s="226"/>
      <c r="N603" s="227"/>
      <c r="O603" s="227"/>
      <c r="P603" s="227"/>
      <c r="Q603" s="227"/>
      <c r="R603" s="227"/>
      <c r="S603" s="227"/>
      <c r="T603" s="228"/>
      <c r="AT603" s="229" t="s">
        <v>158</v>
      </c>
      <c r="AU603" s="229" t="s">
        <v>80</v>
      </c>
      <c r="AV603" s="15" t="s">
        <v>154</v>
      </c>
      <c r="AW603" s="15" t="s">
        <v>33</v>
      </c>
      <c r="AX603" s="15" t="s">
        <v>78</v>
      </c>
      <c r="AY603" s="229" t="s">
        <v>146</v>
      </c>
    </row>
    <row r="604" spans="1:65" s="2" customFormat="1" ht="37.9" customHeight="1">
      <c r="A604" s="36"/>
      <c r="B604" s="37"/>
      <c r="C604" s="180" t="s">
        <v>1104</v>
      </c>
      <c r="D604" s="180" t="s">
        <v>149</v>
      </c>
      <c r="E604" s="181" t="s">
        <v>1105</v>
      </c>
      <c r="F604" s="182" t="s">
        <v>1106</v>
      </c>
      <c r="G604" s="183" t="s">
        <v>152</v>
      </c>
      <c r="H604" s="184">
        <v>89.6</v>
      </c>
      <c r="I604" s="185"/>
      <c r="J604" s="186">
        <f>ROUND(I604*H604,2)</f>
        <v>0</v>
      </c>
      <c r="K604" s="182" t="s">
        <v>592</v>
      </c>
      <c r="L604" s="41"/>
      <c r="M604" s="187" t="s">
        <v>19</v>
      </c>
      <c r="N604" s="188" t="s">
        <v>42</v>
      </c>
      <c r="O604" s="66"/>
      <c r="P604" s="189">
        <f>O604*H604</f>
        <v>0</v>
      </c>
      <c r="Q604" s="189">
        <v>0</v>
      </c>
      <c r="R604" s="189">
        <f>Q604*H604</f>
        <v>0</v>
      </c>
      <c r="S604" s="189">
        <v>0</v>
      </c>
      <c r="T604" s="190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91" t="s">
        <v>154</v>
      </c>
      <c r="AT604" s="191" t="s">
        <v>149</v>
      </c>
      <c r="AU604" s="191" t="s">
        <v>80</v>
      </c>
      <c r="AY604" s="19" t="s">
        <v>146</v>
      </c>
      <c r="BE604" s="192">
        <f>IF(N604="základní",J604,0)</f>
        <v>0</v>
      </c>
      <c r="BF604" s="192">
        <f>IF(N604="snížená",J604,0)</f>
        <v>0</v>
      </c>
      <c r="BG604" s="192">
        <f>IF(N604="zákl. přenesená",J604,0)</f>
        <v>0</v>
      </c>
      <c r="BH604" s="192">
        <f>IF(N604="sníž. přenesená",J604,0)</f>
        <v>0</v>
      </c>
      <c r="BI604" s="192">
        <f>IF(N604="nulová",J604,0)</f>
        <v>0</v>
      </c>
      <c r="BJ604" s="19" t="s">
        <v>78</v>
      </c>
      <c r="BK604" s="192">
        <f>ROUND(I604*H604,2)</f>
        <v>0</v>
      </c>
      <c r="BL604" s="19" t="s">
        <v>154</v>
      </c>
      <c r="BM604" s="191" t="s">
        <v>1107</v>
      </c>
    </row>
    <row r="605" spans="1:65" s="2" customFormat="1" ht="29.25">
      <c r="A605" s="36"/>
      <c r="B605" s="37"/>
      <c r="C605" s="38"/>
      <c r="D605" s="193" t="s">
        <v>156</v>
      </c>
      <c r="E605" s="38"/>
      <c r="F605" s="194" t="s">
        <v>1108</v>
      </c>
      <c r="G605" s="38"/>
      <c r="H605" s="38"/>
      <c r="I605" s="195"/>
      <c r="J605" s="38"/>
      <c r="K605" s="38"/>
      <c r="L605" s="41"/>
      <c r="M605" s="196"/>
      <c r="N605" s="197"/>
      <c r="O605" s="66"/>
      <c r="P605" s="66"/>
      <c r="Q605" s="66"/>
      <c r="R605" s="66"/>
      <c r="S605" s="66"/>
      <c r="T605" s="67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T605" s="19" t="s">
        <v>156</v>
      </c>
      <c r="AU605" s="19" t="s">
        <v>80</v>
      </c>
    </row>
    <row r="606" spans="1:65" s="2" customFormat="1" ht="11.25">
      <c r="A606" s="36"/>
      <c r="B606" s="37"/>
      <c r="C606" s="38"/>
      <c r="D606" s="245" t="s">
        <v>595</v>
      </c>
      <c r="E606" s="38"/>
      <c r="F606" s="246" t="s">
        <v>1109</v>
      </c>
      <c r="G606" s="38"/>
      <c r="H606" s="38"/>
      <c r="I606" s="195"/>
      <c r="J606" s="38"/>
      <c r="K606" s="38"/>
      <c r="L606" s="41"/>
      <c r="M606" s="196"/>
      <c r="N606" s="197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595</v>
      </c>
      <c r="AU606" s="19" t="s">
        <v>80</v>
      </c>
    </row>
    <row r="607" spans="1:65" s="13" customFormat="1" ht="11.25">
      <c r="B607" s="198"/>
      <c r="C607" s="199"/>
      <c r="D607" s="193" t="s">
        <v>158</v>
      </c>
      <c r="E607" s="200" t="s">
        <v>19</v>
      </c>
      <c r="F607" s="201" t="s">
        <v>834</v>
      </c>
      <c r="G607" s="199"/>
      <c r="H607" s="200" t="s">
        <v>19</v>
      </c>
      <c r="I607" s="202"/>
      <c r="J607" s="199"/>
      <c r="K607" s="199"/>
      <c r="L607" s="203"/>
      <c r="M607" s="204"/>
      <c r="N607" s="205"/>
      <c r="O607" s="205"/>
      <c r="P607" s="205"/>
      <c r="Q607" s="205"/>
      <c r="R607" s="205"/>
      <c r="S607" s="205"/>
      <c r="T607" s="206"/>
      <c r="AT607" s="207" t="s">
        <v>158</v>
      </c>
      <c r="AU607" s="207" t="s">
        <v>80</v>
      </c>
      <c r="AV607" s="13" t="s">
        <v>78</v>
      </c>
      <c r="AW607" s="13" t="s">
        <v>33</v>
      </c>
      <c r="AX607" s="13" t="s">
        <v>71</v>
      </c>
      <c r="AY607" s="207" t="s">
        <v>146</v>
      </c>
    </row>
    <row r="608" spans="1:65" s="14" customFormat="1" ht="11.25">
      <c r="B608" s="208"/>
      <c r="C608" s="209"/>
      <c r="D608" s="193" t="s">
        <v>158</v>
      </c>
      <c r="E608" s="210" t="s">
        <v>19</v>
      </c>
      <c r="F608" s="211" t="s">
        <v>1110</v>
      </c>
      <c r="G608" s="209"/>
      <c r="H608" s="212">
        <v>89.6</v>
      </c>
      <c r="I608" s="213"/>
      <c r="J608" s="209"/>
      <c r="K608" s="209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158</v>
      </c>
      <c r="AU608" s="218" t="s">
        <v>80</v>
      </c>
      <c r="AV608" s="14" t="s">
        <v>80</v>
      </c>
      <c r="AW608" s="14" t="s">
        <v>33</v>
      </c>
      <c r="AX608" s="14" t="s">
        <v>71</v>
      </c>
      <c r="AY608" s="218" t="s">
        <v>146</v>
      </c>
    </row>
    <row r="609" spans="1:65" s="15" customFormat="1" ht="11.25">
      <c r="B609" s="219"/>
      <c r="C609" s="220"/>
      <c r="D609" s="193" t="s">
        <v>158</v>
      </c>
      <c r="E609" s="221" t="s">
        <v>19</v>
      </c>
      <c r="F609" s="222" t="s">
        <v>161</v>
      </c>
      <c r="G609" s="220"/>
      <c r="H609" s="223">
        <v>89.6</v>
      </c>
      <c r="I609" s="224"/>
      <c r="J609" s="220"/>
      <c r="K609" s="220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158</v>
      </c>
      <c r="AU609" s="229" t="s">
        <v>80</v>
      </c>
      <c r="AV609" s="15" t="s">
        <v>154</v>
      </c>
      <c r="AW609" s="15" t="s">
        <v>33</v>
      </c>
      <c r="AX609" s="15" t="s">
        <v>78</v>
      </c>
      <c r="AY609" s="229" t="s">
        <v>146</v>
      </c>
    </row>
    <row r="610" spans="1:65" s="2" customFormat="1" ht="33" customHeight="1">
      <c r="A610" s="36"/>
      <c r="B610" s="37"/>
      <c r="C610" s="180" t="s">
        <v>1111</v>
      </c>
      <c r="D610" s="180" t="s">
        <v>149</v>
      </c>
      <c r="E610" s="181" t="s">
        <v>1112</v>
      </c>
      <c r="F610" s="182" t="s">
        <v>1113</v>
      </c>
      <c r="G610" s="183" t="s">
        <v>152</v>
      </c>
      <c r="H610" s="184">
        <v>1881.6</v>
      </c>
      <c r="I610" s="185"/>
      <c r="J610" s="186">
        <f>ROUND(I610*H610,2)</f>
        <v>0</v>
      </c>
      <c r="K610" s="182" t="s">
        <v>592</v>
      </c>
      <c r="L610" s="41"/>
      <c r="M610" s="187" t="s">
        <v>19</v>
      </c>
      <c r="N610" s="188" t="s">
        <v>42</v>
      </c>
      <c r="O610" s="66"/>
      <c r="P610" s="189">
        <f>O610*H610</f>
        <v>0</v>
      </c>
      <c r="Q610" s="189">
        <v>0</v>
      </c>
      <c r="R610" s="189">
        <f>Q610*H610</f>
        <v>0</v>
      </c>
      <c r="S610" s="189">
        <v>0</v>
      </c>
      <c r="T610" s="190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91" t="s">
        <v>154</v>
      </c>
      <c r="AT610" s="191" t="s">
        <v>149</v>
      </c>
      <c r="AU610" s="191" t="s">
        <v>80</v>
      </c>
      <c r="AY610" s="19" t="s">
        <v>146</v>
      </c>
      <c r="BE610" s="192">
        <f>IF(N610="základní",J610,0)</f>
        <v>0</v>
      </c>
      <c r="BF610" s="192">
        <f>IF(N610="snížená",J610,0)</f>
        <v>0</v>
      </c>
      <c r="BG610" s="192">
        <f>IF(N610="zákl. přenesená",J610,0)</f>
        <v>0</v>
      </c>
      <c r="BH610" s="192">
        <f>IF(N610="sníž. přenesená",J610,0)</f>
        <v>0</v>
      </c>
      <c r="BI610" s="192">
        <f>IF(N610="nulová",J610,0)</f>
        <v>0</v>
      </c>
      <c r="BJ610" s="19" t="s">
        <v>78</v>
      </c>
      <c r="BK610" s="192">
        <f>ROUND(I610*H610,2)</f>
        <v>0</v>
      </c>
      <c r="BL610" s="19" t="s">
        <v>154</v>
      </c>
      <c r="BM610" s="191" t="s">
        <v>1114</v>
      </c>
    </row>
    <row r="611" spans="1:65" s="2" customFormat="1" ht="29.25">
      <c r="A611" s="36"/>
      <c r="B611" s="37"/>
      <c r="C611" s="38"/>
      <c r="D611" s="193" t="s">
        <v>156</v>
      </c>
      <c r="E611" s="38"/>
      <c r="F611" s="194" t="s">
        <v>1115</v>
      </c>
      <c r="G611" s="38"/>
      <c r="H611" s="38"/>
      <c r="I611" s="195"/>
      <c r="J611" s="38"/>
      <c r="K611" s="38"/>
      <c r="L611" s="41"/>
      <c r="M611" s="196"/>
      <c r="N611" s="197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156</v>
      </c>
      <c r="AU611" s="19" t="s">
        <v>80</v>
      </c>
    </row>
    <row r="612" spans="1:65" s="2" customFormat="1" ht="11.25">
      <c r="A612" s="36"/>
      <c r="B612" s="37"/>
      <c r="C612" s="38"/>
      <c r="D612" s="245" t="s">
        <v>595</v>
      </c>
      <c r="E612" s="38"/>
      <c r="F612" s="246" t="s">
        <v>1116</v>
      </c>
      <c r="G612" s="38"/>
      <c r="H612" s="38"/>
      <c r="I612" s="195"/>
      <c r="J612" s="38"/>
      <c r="K612" s="38"/>
      <c r="L612" s="41"/>
      <c r="M612" s="196"/>
      <c r="N612" s="197"/>
      <c r="O612" s="66"/>
      <c r="P612" s="66"/>
      <c r="Q612" s="66"/>
      <c r="R612" s="66"/>
      <c r="S612" s="66"/>
      <c r="T612" s="67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T612" s="19" t="s">
        <v>595</v>
      </c>
      <c r="AU612" s="19" t="s">
        <v>80</v>
      </c>
    </row>
    <row r="613" spans="1:65" s="13" customFormat="1" ht="11.25">
      <c r="B613" s="198"/>
      <c r="C613" s="199"/>
      <c r="D613" s="193" t="s">
        <v>158</v>
      </c>
      <c r="E613" s="200" t="s">
        <v>19</v>
      </c>
      <c r="F613" s="201" t="s">
        <v>1117</v>
      </c>
      <c r="G613" s="199"/>
      <c r="H613" s="200" t="s">
        <v>19</v>
      </c>
      <c r="I613" s="202"/>
      <c r="J613" s="199"/>
      <c r="K613" s="199"/>
      <c r="L613" s="203"/>
      <c r="M613" s="204"/>
      <c r="N613" s="205"/>
      <c r="O613" s="205"/>
      <c r="P613" s="205"/>
      <c r="Q613" s="205"/>
      <c r="R613" s="205"/>
      <c r="S613" s="205"/>
      <c r="T613" s="206"/>
      <c r="AT613" s="207" t="s">
        <v>158</v>
      </c>
      <c r="AU613" s="207" t="s">
        <v>80</v>
      </c>
      <c r="AV613" s="13" t="s">
        <v>78</v>
      </c>
      <c r="AW613" s="13" t="s">
        <v>33</v>
      </c>
      <c r="AX613" s="13" t="s">
        <v>71</v>
      </c>
      <c r="AY613" s="207" t="s">
        <v>146</v>
      </c>
    </row>
    <row r="614" spans="1:65" s="14" customFormat="1" ht="11.25">
      <c r="B614" s="208"/>
      <c r="C614" s="209"/>
      <c r="D614" s="193" t="s">
        <v>158</v>
      </c>
      <c r="E614" s="210" t="s">
        <v>19</v>
      </c>
      <c r="F614" s="211" t="s">
        <v>1118</v>
      </c>
      <c r="G614" s="209"/>
      <c r="H614" s="212">
        <v>1881.6</v>
      </c>
      <c r="I614" s="213"/>
      <c r="J614" s="209"/>
      <c r="K614" s="209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158</v>
      </c>
      <c r="AU614" s="218" t="s">
        <v>80</v>
      </c>
      <c r="AV614" s="14" t="s">
        <v>80</v>
      </c>
      <c r="AW614" s="14" t="s">
        <v>33</v>
      </c>
      <c r="AX614" s="14" t="s">
        <v>71</v>
      </c>
      <c r="AY614" s="218" t="s">
        <v>146</v>
      </c>
    </row>
    <row r="615" spans="1:65" s="15" customFormat="1" ht="11.25">
      <c r="B615" s="219"/>
      <c r="C615" s="220"/>
      <c r="D615" s="193" t="s">
        <v>158</v>
      </c>
      <c r="E615" s="221" t="s">
        <v>19</v>
      </c>
      <c r="F615" s="222" t="s">
        <v>161</v>
      </c>
      <c r="G615" s="220"/>
      <c r="H615" s="223">
        <v>1881.6</v>
      </c>
      <c r="I615" s="224"/>
      <c r="J615" s="220"/>
      <c r="K615" s="220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158</v>
      </c>
      <c r="AU615" s="229" t="s">
        <v>80</v>
      </c>
      <c r="AV615" s="15" t="s">
        <v>154</v>
      </c>
      <c r="AW615" s="15" t="s">
        <v>33</v>
      </c>
      <c r="AX615" s="15" t="s">
        <v>78</v>
      </c>
      <c r="AY615" s="229" t="s">
        <v>146</v>
      </c>
    </row>
    <row r="616" spans="1:65" s="2" customFormat="1" ht="37.9" customHeight="1">
      <c r="A616" s="36"/>
      <c r="B616" s="37"/>
      <c r="C616" s="180" t="s">
        <v>1119</v>
      </c>
      <c r="D616" s="180" t="s">
        <v>149</v>
      </c>
      <c r="E616" s="181" t="s">
        <v>1120</v>
      </c>
      <c r="F616" s="182" t="s">
        <v>1121</v>
      </c>
      <c r="G616" s="183" t="s">
        <v>152</v>
      </c>
      <c r="H616" s="184">
        <v>89.6</v>
      </c>
      <c r="I616" s="185"/>
      <c r="J616" s="186">
        <f>ROUND(I616*H616,2)</f>
        <v>0</v>
      </c>
      <c r="K616" s="182" t="s">
        <v>592</v>
      </c>
      <c r="L616" s="41"/>
      <c r="M616" s="187" t="s">
        <v>19</v>
      </c>
      <c r="N616" s="188" t="s">
        <v>42</v>
      </c>
      <c r="O616" s="66"/>
      <c r="P616" s="189">
        <f>O616*H616</f>
        <v>0</v>
      </c>
      <c r="Q616" s="189">
        <v>0</v>
      </c>
      <c r="R616" s="189">
        <f>Q616*H616</f>
        <v>0</v>
      </c>
      <c r="S616" s="189">
        <v>0</v>
      </c>
      <c r="T616" s="190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91" t="s">
        <v>154</v>
      </c>
      <c r="AT616" s="191" t="s">
        <v>149</v>
      </c>
      <c r="AU616" s="191" t="s">
        <v>80</v>
      </c>
      <c r="AY616" s="19" t="s">
        <v>146</v>
      </c>
      <c r="BE616" s="192">
        <f>IF(N616="základní",J616,0)</f>
        <v>0</v>
      </c>
      <c r="BF616" s="192">
        <f>IF(N616="snížená",J616,0)</f>
        <v>0</v>
      </c>
      <c r="BG616" s="192">
        <f>IF(N616="zákl. přenesená",J616,0)</f>
        <v>0</v>
      </c>
      <c r="BH616" s="192">
        <f>IF(N616="sníž. přenesená",J616,0)</f>
        <v>0</v>
      </c>
      <c r="BI616" s="192">
        <f>IF(N616="nulová",J616,0)</f>
        <v>0</v>
      </c>
      <c r="BJ616" s="19" t="s">
        <v>78</v>
      </c>
      <c r="BK616" s="192">
        <f>ROUND(I616*H616,2)</f>
        <v>0</v>
      </c>
      <c r="BL616" s="19" t="s">
        <v>154</v>
      </c>
      <c r="BM616" s="191" t="s">
        <v>1122</v>
      </c>
    </row>
    <row r="617" spans="1:65" s="2" customFormat="1" ht="29.25">
      <c r="A617" s="36"/>
      <c r="B617" s="37"/>
      <c r="C617" s="38"/>
      <c r="D617" s="193" t="s">
        <v>156</v>
      </c>
      <c r="E617" s="38"/>
      <c r="F617" s="194" t="s">
        <v>1123</v>
      </c>
      <c r="G617" s="38"/>
      <c r="H617" s="38"/>
      <c r="I617" s="195"/>
      <c r="J617" s="38"/>
      <c r="K617" s="38"/>
      <c r="L617" s="41"/>
      <c r="M617" s="196"/>
      <c r="N617" s="197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156</v>
      </c>
      <c r="AU617" s="19" t="s">
        <v>80</v>
      </c>
    </row>
    <row r="618" spans="1:65" s="2" customFormat="1" ht="11.25">
      <c r="A618" s="36"/>
      <c r="B618" s="37"/>
      <c r="C618" s="38"/>
      <c r="D618" s="245" t="s">
        <v>595</v>
      </c>
      <c r="E618" s="38"/>
      <c r="F618" s="246" t="s">
        <v>1124</v>
      </c>
      <c r="G618" s="38"/>
      <c r="H618" s="38"/>
      <c r="I618" s="195"/>
      <c r="J618" s="38"/>
      <c r="K618" s="38"/>
      <c r="L618" s="41"/>
      <c r="M618" s="196"/>
      <c r="N618" s="197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595</v>
      </c>
      <c r="AU618" s="19" t="s">
        <v>80</v>
      </c>
    </row>
    <row r="619" spans="1:65" s="14" customFormat="1" ht="11.25">
      <c r="B619" s="208"/>
      <c r="C619" s="209"/>
      <c r="D619" s="193" t="s">
        <v>158</v>
      </c>
      <c r="E619" s="210" t="s">
        <v>19</v>
      </c>
      <c r="F619" s="211" t="s">
        <v>1125</v>
      </c>
      <c r="G619" s="209"/>
      <c r="H619" s="212">
        <v>89.6</v>
      </c>
      <c r="I619" s="213"/>
      <c r="J619" s="209"/>
      <c r="K619" s="209"/>
      <c r="L619" s="214"/>
      <c r="M619" s="215"/>
      <c r="N619" s="216"/>
      <c r="O619" s="216"/>
      <c r="P619" s="216"/>
      <c r="Q619" s="216"/>
      <c r="R619" s="216"/>
      <c r="S619" s="216"/>
      <c r="T619" s="217"/>
      <c r="AT619" s="218" t="s">
        <v>158</v>
      </c>
      <c r="AU619" s="218" t="s">
        <v>80</v>
      </c>
      <c r="AV619" s="14" t="s">
        <v>80</v>
      </c>
      <c r="AW619" s="14" t="s">
        <v>33</v>
      </c>
      <c r="AX619" s="14" t="s">
        <v>71</v>
      </c>
      <c r="AY619" s="218" t="s">
        <v>146</v>
      </c>
    </row>
    <row r="620" spans="1:65" s="15" customFormat="1" ht="11.25">
      <c r="B620" s="219"/>
      <c r="C620" s="220"/>
      <c r="D620" s="193" t="s">
        <v>158</v>
      </c>
      <c r="E620" s="221" t="s">
        <v>19</v>
      </c>
      <c r="F620" s="222" t="s">
        <v>161</v>
      </c>
      <c r="G620" s="220"/>
      <c r="H620" s="223">
        <v>89.6</v>
      </c>
      <c r="I620" s="224"/>
      <c r="J620" s="220"/>
      <c r="K620" s="220"/>
      <c r="L620" s="225"/>
      <c r="M620" s="226"/>
      <c r="N620" s="227"/>
      <c r="O620" s="227"/>
      <c r="P620" s="227"/>
      <c r="Q620" s="227"/>
      <c r="R620" s="227"/>
      <c r="S620" s="227"/>
      <c r="T620" s="228"/>
      <c r="AT620" s="229" t="s">
        <v>158</v>
      </c>
      <c r="AU620" s="229" t="s">
        <v>80</v>
      </c>
      <c r="AV620" s="15" t="s">
        <v>154</v>
      </c>
      <c r="AW620" s="15" t="s">
        <v>33</v>
      </c>
      <c r="AX620" s="15" t="s">
        <v>78</v>
      </c>
      <c r="AY620" s="229" t="s">
        <v>146</v>
      </c>
    </row>
    <row r="621" spans="1:65" s="2" customFormat="1" ht="21.75" customHeight="1">
      <c r="A621" s="36"/>
      <c r="B621" s="37"/>
      <c r="C621" s="180" t="s">
        <v>1126</v>
      </c>
      <c r="D621" s="180" t="s">
        <v>149</v>
      </c>
      <c r="E621" s="181" t="s">
        <v>1127</v>
      </c>
      <c r="F621" s="182" t="s">
        <v>1128</v>
      </c>
      <c r="G621" s="183" t="s">
        <v>152</v>
      </c>
      <c r="H621" s="184">
        <v>245.28</v>
      </c>
      <c r="I621" s="185"/>
      <c r="J621" s="186">
        <f>ROUND(I621*H621,2)</f>
        <v>0</v>
      </c>
      <c r="K621" s="182" t="s">
        <v>592</v>
      </c>
      <c r="L621" s="41"/>
      <c r="M621" s="187" t="s">
        <v>19</v>
      </c>
      <c r="N621" s="188" t="s">
        <v>42</v>
      </c>
      <c r="O621" s="66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1" t="s">
        <v>154</v>
      </c>
      <c r="AT621" s="191" t="s">
        <v>149</v>
      </c>
      <c r="AU621" s="191" t="s">
        <v>80</v>
      </c>
      <c r="AY621" s="19" t="s">
        <v>146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78</v>
      </c>
      <c r="BK621" s="192">
        <f>ROUND(I621*H621,2)</f>
        <v>0</v>
      </c>
      <c r="BL621" s="19" t="s">
        <v>154</v>
      </c>
      <c r="BM621" s="191" t="s">
        <v>1129</v>
      </c>
    </row>
    <row r="622" spans="1:65" s="2" customFormat="1" ht="19.5">
      <c r="A622" s="36"/>
      <c r="B622" s="37"/>
      <c r="C622" s="38"/>
      <c r="D622" s="193" t="s">
        <v>156</v>
      </c>
      <c r="E622" s="38"/>
      <c r="F622" s="194" t="s">
        <v>1130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156</v>
      </c>
      <c r="AU622" s="19" t="s">
        <v>80</v>
      </c>
    </row>
    <row r="623" spans="1:65" s="2" customFormat="1" ht="11.25">
      <c r="A623" s="36"/>
      <c r="B623" s="37"/>
      <c r="C623" s="38"/>
      <c r="D623" s="245" t="s">
        <v>595</v>
      </c>
      <c r="E623" s="38"/>
      <c r="F623" s="246" t="s">
        <v>1131</v>
      </c>
      <c r="G623" s="38"/>
      <c r="H623" s="38"/>
      <c r="I623" s="195"/>
      <c r="J623" s="38"/>
      <c r="K623" s="38"/>
      <c r="L623" s="41"/>
      <c r="M623" s="196"/>
      <c r="N623" s="197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595</v>
      </c>
      <c r="AU623" s="19" t="s">
        <v>80</v>
      </c>
    </row>
    <row r="624" spans="1:65" s="13" customFormat="1" ht="11.25">
      <c r="B624" s="198"/>
      <c r="C624" s="199"/>
      <c r="D624" s="193" t="s">
        <v>158</v>
      </c>
      <c r="E624" s="200" t="s">
        <v>19</v>
      </c>
      <c r="F624" s="201" t="s">
        <v>1132</v>
      </c>
      <c r="G624" s="199"/>
      <c r="H624" s="200" t="s">
        <v>19</v>
      </c>
      <c r="I624" s="202"/>
      <c r="J624" s="199"/>
      <c r="K624" s="199"/>
      <c r="L624" s="203"/>
      <c r="M624" s="204"/>
      <c r="N624" s="205"/>
      <c r="O624" s="205"/>
      <c r="P624" s="205"/>
      <c r="Q624" s="205"/>
      <c r="R624" s="205"/>
      <c r="S624" s="205"/>
      <c r="T624" s="206"/>
      <c r="AT624" s="207" t="s">
        <v>158</v>
      </c>
      <c r="AU624" s="207" t="s">
        <v>80</v>
      </c>
      <c r="AV624" s="13" t="s">
        <v>78</v>
      </c>
      <c r="AW624" s="13" t="s">
        <v>33</v>
      </c>
      <c r="AX624" s="13" t="s">
        <v>71</v>
      </c>
      <c r="AY624" s="207" t="s">
        <v>146</v>
      </c>
    </row>
    <row r="625" spans="1:65" s="14" customFormat="1" ht="11.25">
      <c r="B625" s="208"/>
      <c r="C625" s="209"/>
      <c r="D625" s="193" t="s">
        <v>158</v>
      </c>
      <c r="E625" s="210" t="s">
        <v>19</v>
      </c>
      <c r="F625" s="211" t="s">
        <v>1133</v>
      </c>
      <c r="G625" s="209"/>
      <c r="H625" s="212">
        <v>245.28</v>
      </c>
      <c r="I625" s="213"/>
      <c r="J625" s="209"/>
      <c r="K625" s="209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158</v>
      </c>
      <c r="AU625" s="218" t="s">
        <v>80</v>
      </c>
      <c r="AV625" s="14" t="s">
        <v>80</v>
      </c>
      <c r="AW625" s="14" t="s">
        <v>33</v>
      </c>
      <c r="AX625" s="14" t="s">
        <v>71</v>
      </c>
      <c r="AY625" s="218" t="s">
        <v>146</v>
      </c>
    </row>
    <row r="626" spans="1:65" s="15" customFormat="1" ht="11.25">
      <c r="B626" s="219"/>
      <c r="C626" s="220"/>
      <c r="D626" s="193" t="s">
        <v>158</v>
      </c>
      <c r="E626" s="221" t="s">
        <v>19</v>
      </c>
      <c r="F626" s="222" t="s">
        <v>161</v>
      </c>
      <c r="G626" s="220"/>
      <c r="H626" s="223">
        <v>245.28</v>
      </c>
      <c r="I626" s="224"/>
      <c r="J626" s="220"/>
      <c r="K626" s="220"/>
      <c r="L626" s="225"/>
      <c r="M626" s="226"/>
      <c r="N626" s="227"/>
      <c r="O626" s="227"/>
      <c r="P626" s="227"/>
      <c r="Q626" s="227"/>
      <c r="R626" s="227"/>
      <c r="S626" s="227"/>
      <c r="T626" s="228"/>
      <c r="AT626" s="229" t="s">
        <v>158</v>
      </c>
      <c r="AU626" s="229" t="s">
        <v>80</v>
      </c>
      <c r="AV626" s="15" t="s">
        <v>154</v>
      </c>
      <c r="AW626" s="15" t="s">
        <v>33</v>
      </c>
      <c r="AX626" s="15" t="s">
        <v>78</v>
      </c>
      <c r="AY626" s="229" t="s">
        <v>146</v>
      </c>
    </row>
    <row r="627" spans="1:65" s="2" customFormat="1" ht="24.2" customHeight="1">
      <c r="A627" s="36"/>
      <c r="B627" s="37"/>
      <c r="C627" s="230" t="s">
        <v>1134</v>
      </c>
      <c r="D627" s="230" t="s">
        <v>170</v>
      </c>
      <c r="E627" s="231" t="s">
        <v>1135</v>
      </c>
      <c r="F627" s="232" t="s">
        <v>1136</v>
      </c>
      <c r="G627" s="233" t="s">
        <v>152</v>
      </c>
      <c r="H627" s="234">
        <v>294.33600000000001</v>
      </c>
      <c r="I627" s="235"/>
      <c r="J627" s="236">
        <f>ROUND(I627*H627,2)</f>
        <v>0</v>
      </c>
      <c r="K627" s="232" t="s">
        <v>592</v>
      </c>
      <c r="L627" s="237"/>
      <c r="M627" s="238" t="s">
        <v>19</v>
      </c>
      <c r="N627" s="239" t="s">
        <v>42</v>
      </c>
      <c r="O627" s="66"/>
      <c r="P627" s="189">
        <f>O627*H627</f>
        <v>0</v>
      </c>
      <c r="Q627" s="189">
        <v>2.9999999999999997E-4</v>
      </c>
      <c r="R627" s="189">
        <f>Q627*H627</f>
        <v>8.8300799999999999E-2</v>
      </c>
      <c r="S627" s="189">
        <v>0</v>
      </c>
      <c r="T627" s="190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91" t="s">
        <v>174</v>
      </c>
      <c r="AT627" s="191" t="s">
        <v>170</v>
      </c>
      <c r="AU627" s="191" t="s">
        <v>80</v>
      </c>
      <c r="AY627" s="19" t="s">
        <v>146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9" t="s">
        <v>78</v>
      </c>
      <c r="BK627" s="192">
        <f>ROUND(I627*H627,2)</f>
        <v>0</v>
      </c>
      <c r="BL627" s="19" t="s">
        <v>154</v>
      </c>
      <c r="BM627" s="191" t="s">
        <v>1137</v>
      </c>
    </row>
    <row r="628" spans="1:65" s="2" customFormat="1" ht="19.5">
      <c r="A628" s="36"/>
      <c r="B628" s="37"/>
      <c r="C628" s="38"/>
      <c r="D628" s="193" t="s">
        <v>156</v>
      </c>
      <c r="E628" s="38"/>
      <c r="F628" s="194" t="s">
        <v>1136</v>
      </c>
      <c r="G628" s="38"/>
      <c r="H628" s="38"/>
      <c r="I628" s="195"/>
      <c r="J628" s="38"/>
      <c r="K628" s="38"/>
      <c r="L628" s="41"/>
      <c r="M628" s="196"/>
      <c r="N628" s="197"/>
      <c r="O628" s="66"/>
      <c r="P628" s="66"/>
      <c r="Q628" s="66"/>
      <c r="R628" s="66"/>
      <c r="S628" s="66"/>
      <c r="T628" s="67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T628" s="19" t="s">
        <v>156</v>
      </c>
      <c r="AU628" s="19" t="s">
        <v>80</v>
      </c>
    </row>
    <row r="629" spans="1:65" s="13" customFormat="1" ht="11.25">
      <c r="B629" s="198"/>
      <c r="C629" s="199"/>
      <c r="D629" s="193" t="s">
        <v>158</v>
      </c>
      <c r="E629" s="200" t="s">
        <v>19</v>
      </c>
      <c r="F629" s="201" t="s">
        <v>1132</v>
      </c>
      <c r="G629" s="199"/>
      <c r="H629" s="200" t="s">
        <v>19</v>
      </c>
      <c r="I629" s="202"/>
      <c r="J629" s="199"/>
      <c r="K629" s="199"/>
      <c r="L629" s="203"/>
      <c r="M629" s="204"/>
      <c r="N629" s="205"/>
      <c r="O629" s="205"/>
      <c r="P629" s="205"/>
      <c r="Q629" s="205"/>
      <c r="R629" s="205"/>
      <c r="S629" s="205"/>
      <c r="T629" s="206"/>
      <c r="AT629" s="207" t="s">
        <v>158</v>
      </c>
      <c r="AU629" s="207" t="s">
        <v>80</v>
      </c>
      <c r="AV629" s="13" t="s">
        <v>78</v>
      </c>
      <c r="AW629" s="13" t="s">
        <v>33</v>
      </c>
      <c r="AX629" s="13" t="s">
        <v>71</v>
      </c>
      <c r="AY629" s="207" t="s">
        <v>146</v>
      </c>
    </row>
    <row r="630" spans="1:65" s="14" customFormat="1" ht="11.25">
      <c r="B630" s="208"/>
      <c r="C630" s="209"/>
      <c r="D630" s="193" t="s">
        <v>158</v>
      </c>
      <c r="E630" s="210" t="s">
        <v>19</v>
      </c>
      <c r="F630" s="211" t="s">
        <v>1138</v>
      </c>
      <c r="G630" s="209"/>
      <c r="H630" s="212">
        <v>294.33600000000001</v>
      </c>
      <c r="I630" s="213"/>
      <c r="J630" s="209"/>
      <c r="K630" s="209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158</v>
      </c>
      <c r="AU630" s="218" t="s">
        <v>80</v>
      </c>
      <c r="AV630" s="14" t="s">
        <v>80</v>
      </c>
      <c r="AW630" s="14" t="s">
        <v>33</v>
      </c>
      <c r="AX630" s="14" t="s">
        <v>71</v>
      </c>
      <c r="AY630" s="218" t="s">
        <v>146</v>
      </c>
    </row>
    <row r="631" spans="1:65" s="15" customFormat="1" ht="11.25">
      <c r="B631" s="219"/>
      <c r="C631" s="220"/>
      <c r="D631" s="193" t="s">
        <v>158</v>
      </c>
      <c r="E631" s="221" t="s">
        <v>19</v>
      </c>
      <c r="F631" s="222" t="s">
        <v>161</v>
      </c>
      <c r="G631" s="220"/>
      <c r="H631" s="223">
        <v>294.33600000000001</v>
      </c>
      <c r="I631" s="224"/>
      <c r="J631" s="220"/>
      <c r="K631" s="220"/>
      <c r="L631" s="225"/>
      <c r="M631" s="226"/>
      <c r="N631" s="227"/>
      <c r="O631" s="227"/>
      <c r="P631" s="227"/>
      <c r="Q631" s="227"/>
      <c r="R631" s="227"/>
      <c r="S631" s="227"/>
      <c r="T631" s="228"/>
      <c r="AT631" s="229" t="s">
        <v>158</v>
      </c>
      <c r="AU631" s="229" t="s">
        <v>80</v>
      </c>
      <c r="AV631" s="15" t="s">
        <v>154</v>
      </c>
      <c r="AW631" s="15" t="s">
        <v>33</v>
      </c>
      <c r="AX631" s="15" t="s">
        <v>78</v>
      </c>
      <c r="AY631" s="229" t="s">
        <v>146</v>
      </c>
    </row>
    <row r="632" spans="1:65" s="2" customFormat="1" ht="21.75" customHeight="1">
      <c r="A632" s="36"/>
      <c r="B632" s="37"/>
      <c r="C632" s="180" t="s">
        <v>1139</v>
      </c>
      <c r="D632" s="180" t="s">
        <v>149</v>
      </c>
      <c r="E632" s="181" t="s">
        <v>1140</v>
      </c>
      <c r="F632" s="182" t="s">
        <v>1141</v>
      </c>
      <c r="G632" s="183" t="s">
        <v>152</v>
      </c>
      <c r="H632" s="184">
        <v>245.28</v>
      </c>
      <c r="I632" s="185"/>
      <c r="J632" s="186">
        <f>ROUND(I632*H632,2)</f>
        <v>0</v>
      </c>
      <c r="K632" s="182" t="s">
        <v>592</v>
      </c>
      <c r="L632" s="41"/>
      <c r="M632" s="187" t="s">
        <v>19</v>
      </c>
      <c r="N632" s="188" t="s">
        <v>42</v>
      </c>
      <c r="O632" s="66"/>
      <c r="P632" s="189">
        <f>O632*H632</f>
        <v>0</v>
      </c>
      <c r="Q632" s="189">
        <v>0</v>
      </c>
      <c r="R632" s="189">
        <f>Q632*H632</f>
        <v>0</v>
      </c>
      <c r="S632" s="189">
        <v>0</v>
      </c>
      <c r="T632" s="19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1" t="s">
        <v>154</v>
      </c>
      <c r="AT632" s="191" t="s">
        <v>149</v>
      </c>
      <c r="AU632" s="191" t="s">
        <v>80</v>
      </c>
      <c r="AY632" s="19" t="s">
        <v>146</v>
      </c>
      <c r="BE632" s="192">
        <f>IF(N632="základní",J632,0)</f>
        <v>0</v>
      </c>
      <c r="BF632" s="192">
        <f>IF(N632="snížená",J632,0)</f>
        <v>0</v>
      </c>
      <c r="BG632" s="192">
        <f>IF(N632="zákl. přenesená",J632,0)</f>
        <v>0</v>
      </c>
      <c r="BH632" s="192">
        <f>IF(N632="sníž. přenesená",J632,0)</f>
        <v>0</v>
      </c>
      <c r="BI632" s="192">
        <f>IF(N632="nulová",J632,0)</f>
        <v>0</v>
      </c>
      <c r="BJ632" s="19" t="s">
        <v>78</v>
      </c>
      <c r="BK632" s="192">
        <f>ROUND(I632*H632,2)</f>
        <v>0</v>
      </c>
      <c r="BL632" s="19" t="s">
        <v>154</v>
      </c>
      <c r="BM632" s="191" t="s">
        <v>1142</v>
      </c>
    </row>
    <row r="633" spans="1:65" s="2" customFormat="1" ht="19.5">
      <c r="A633" s="36"/>
      <c r="B633" s="37"/>
      <c r="C633" s="38"/>
      <c r="D633" s="193" t="s">
        <v>156</v>
      </c>
      <c r="E633" s="38"/>
      <c r="F633" s="194" t="s">
        <v>1143</v>
      </c>
      <c r="G633" s="38"/>
      <c r="H633" s="38"/>
      <c r="I633" s="195"/>
      <c r="J633" s="38"/>
      <c r="K633" s="38"/>
      <c r="L633" s="41"/>
      <c r="M633" s="196"/>
      <c r="N633" s="197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156</v>
      </c>
      <c r="AU633" s="19" t="s">
        <v>80</v>
      </c>
    </row>
    <row r="634" spans="1:65" s="2" customFormat="1" ht="11.25">
      <c r="A634" s="36"/>
      <c r="B634" s="37"/>
      <c r="C634" s="38"/>
      <c r="D634" s="245" t="s">
        <v>595</v>
      </c>
      <c r="E634" s="38"/>
      <c r="F634" s="246" t="s">
        <v>1144</v>
      </c>
      <c r="G634" s="38"/>
      <c r="H634" s="38"/>
      <c r="I634" s="195"/>
      <c r="J634" s="38"/>
      <c r="K634" s="38"/>
      <c r="L634" s="41"/>
      <c r="M634" s="196"/>
      <c r="N634" s="197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595</v>
      </c>
      <c r="AU634" s="19" t="s">
        <v>80</v>
      </c>
    </row>
    <row r="635" spans="1:65" s="14" customFormat="1" ht="11.25">
      <c r="B635" s="208"/>
      <c r="C635" s="209"/>
      <c r="D635" s="193" t="s">
        <v>158</v>
      </c>
      <c r="E635" s="210" t="s">
        <v>19</v>
      </c>
      <c r="F635" s="211" t="s">
        <v>1145</v>
      </c>
      <c r="G635" s="209"/>
      <c r="H635" s="212">
        <v>245.28</v>
      </c>
      <c r="I635" s="213"/>
      <c r="J635" s="209"/>
      <c r="K635" s="209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158</v>
      </c>
      <c r="AU635" s="218" t="s">
        <v>80</v>
      </c>
      <c r="AV635" s="14" t="s">
        <v>80</v>
      </c>
      <c r="AW635" s="14" t="s">
        <v>33</v>
      </c>
      <c r="AX635" s="14" t="s">
        <v>71</v>
      </c>
      <c r="AY635" s="218" t="s">
        <v>146</v>
      </c>
    </row>
    <row r="636" spans="1:65" s="15" customFormat="1" ht="11.25">
      <c r="B636" s="219"/>
      <c r="C636" s="220"/>
      <c r="D636" s="193" t="s">
        <v>158</v>
      </c>
      <c r="E636" s="221" t="s">
        <v>19</v>
      </c>
      <c r="F636" s="222" t="s">
        <v>161</v>
      </c>
      <c r="G636" s="220"/>
      <c r="H636" s="223">
        <v>245.28</v>
      </c>
      <c r="I636" s="224"/>
      <c r="J636" s="220"/>
      <c r="K636" s="220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158</v>
      </c>
      <c r="AU636" s="229" t="s">
        <v>80</v>
      </c>
      <c r="AV636" s="15" t="s">
        <v>154</v>
      </c>
      <c r="AW636" s="15" t="s">
        <v>33</v>
      </c>
      <c r="AX636" s="15" t="s">
        <v>78</v>
      </c>
      <c r="AY636" s="229" t="s">
        <v>146</v>
      </c>
    </row>
    <row r="637" spans="1:65" s="2" customFormat="1" ht="33" customHeight="1">
      <c r="A637" s="36"/>
      <c r="B637" s="37"/>
      <c r="C637" s="180" t="s">
        <v>1146</v>
      </c>
      <c r="D637" s="180" t="s">
        <v>149</v>
      </c>
      <c r="E637" s="181" t="s">
        <v>1147</v>
      </c>
      <c r="F637" s="182" t="s">
        <v>1148</v>
      </c>
      <c r="G637" s="183" t="s">
        <v>152</v>
      </c>
      <c r="H637" s="184">
        <v>77.84</v>
      </c>
      <c r="I637" s="185"/>
      <c r="J637" s="186">
        <f>ROUND(I637*H637,2)</f>
        <v>0</v>
      </c>
      <c r="K637" s="182" t="s">
        <v>592</v>
      </c>
      <c r="L637" s="41"/>
      <c r="M637" s="187" t="s">
        <v>19</v>
      </c>
      <c r="N637" s="188" t="s">
        <v>42</v>
      </c>
      <c r="O637" s="66"/>
      <c r="P637" s="189">
        <f>O637*H637</f>
        <v>0</v>
      </c>
      <c r="Q637" s="189">
        <v>0</v>
      </c>
      <c r="R637" s="189">
        <f>Q637*H637</f>
        <v>0</v>
      </c>
      <c r="S637" s="189">
        <v>0</v>
      </c>
      <c r="T637" s="190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191" t="s">
        <v>154</v>
      </c>
      <c r="AT637" s="191" t="s">
        <v>149</v>
      </c>
      <c r="AU637" s="191" t="s">
        <v>80</v>
      </c>
      <c r="AY637" s="19" t="s">
        <v>146</v>
      </c>
      <c r="BE637" s="192">
        <f>IF(N637="základní",J637,0)</f>
        <v>0</v>
      </c>
      <c r="BF637" s="192">
        <f>IF(N637="snížená",J637,0)</f>
        <v>0</v>
      </c>
      <c r="BG637" s="192">
        <f>IF(N637="zákl. přenesená",J637,0)</f>
        <v>0</v>
      </c>
      <c r="BH637" s="192">
        <f>IF(N637="sníž. přenesená",J637,0)</f>
        <v>0</v>
      </c>
      <c r="BI637" s="192">
        <f>IF(N637="nulová",J637,0)</f>
        <v>0</v>
      </c>
      <c r="BJ637" s="19" t="s">
        <v>78</v>
      </c>
      <c r="BK637" s="192">
        <f>ROUND(I637*H637,2)</f>
        <v>0</v>
      </c>
      <c r="BL637" s="19" t="s">
        <v>154</v>
      </c>
      <c r="BM637" s="191" t="s">
        <v>1149</v>
      </c>
    </row>
    <row r="638" spans="1:65" s="2" customFormat="1" ht="29.25">
      <c r="A638" s="36"/>
      <c r="B638" s="37"/>
      <c r="C638" s="38"/>
      <c r="D638" s="193" t="s">
        <v>156</v>
      </c>
      <c r="E638" s="38"/>
      <c r="F638" s="194" t="s">
        <v>1150</v>
      </c>
      <c r="G638" s="38"/>
      <c r="H638" s="38"/>
      <c r="I638" s="195"/>
      <c r="J638" s="38"/>
      <c r="K638" s="38"/>
      <c r="L638" s="41"/>
      <c r="M638" s="196"/>
      <c r="N638" s="197"/>
      <c r="O638" s="66"/>
      <c r="P638" s="66"/>
      <c r="Q638" s="66"/>
      <c r="R638" s="66"/>
      <c r="S638" s="66"/>
      <c r="T638" s="67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T638" s="19" t="s">
        <v>156</v>
      </c>
      <c r="AU638" s="19" t="s">
        <v>80</v>
      </c>
    </row>
    <row r="639" spans="1:65" s="2" customFormat="1" ht="11.25">
      <c r="A639" s="36"/>
      <c r="B639" s="37"/>
      <c r="C639" s="38"/>
      <c r="D639" s="245" t="s">
        <v>595</v>
      </c>
      <c r="E639" s="38"/>
      <c r="F639" s="246" t="s">
        <v>1151</v>
      </c>
      <c r="G639" s="38"/>
      <c r="H639" s="38"/>
      <c r="I639" s="195"/>
      <c r="J639" s="38"/>
      <c r="K639" s="38"/>
      <c r="L639" s="41"/>
      <c r="M639" s="196"/>
      <c r="N639" s="197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595</v>
      </c>
      <c r="AU639" s="19" t="s">
        <v>80</v>
      </c>
    </row>
    <row r="640" spans="1:65" s="13" customFormat="1" ht="11.25">
      <c r="B640" s="198"/>
      <c r="C640" s="199"/>
      <c r="D640" s="193" t="s">
        <v>158</v>
      </c>
      <c r="E640" s="200" t="s">
        <v>19</v>
      </c>
      <c r="F640" s="201" t="s">
        <v>1152</v>
      </c>
      <c r="G640" s="199"/>
      <c r="H640" s="200" t="s">
        <v>19</v>
      </c>
      <c r="I640" s="202"/>
      <c r="J640" s="199"/>
      <c r="K640" s="199"/>
      <c r="L640" s="203"/>
      <c r="M640" s="204"/>
      <c r="N640" s="205"/>
      <c r="O640" s="205"/>
      <c r="P640" s="205"/>
      <c r="Q640" s="205"/>
      <c r="R640" s="205"/>
      <c r="S640" s="205"/>
      <c r="T640" s="206"/>
      <c r="AT640" s="207" t="s">
        <v>158</v>
      </c>
      <c r="AU640" s="207" t="s">
        <v>80</v>
      </c>
      <c r="AV640" s="13" t="s">
        <v>78</v>
      </c>
      <c r="AW640" s="13" t="s">
        <v>33</v>
      </c>
      <c r="AX640" s="13" t="s">
        <v>71</v>
      </c>
      <c r="AY640" s="207" t="s">
        <v>146</v>
      </c>
    </row>
    <row r="641" spans="1:65" s="14" customFormat="1" ht="11.25">
      <c r="B641" s="208"/>
      <c r="C641" s="209"/>
      <c r="D641" s="193" t="s">
        <v>158</v>
      </c>
      <c r="E641" s="210" t="s">
        <v>19</v>
      </c>
      <c r="F641" s="211" t="s">
        <v>1153</v>
      </c>
      <c r="G641" s="209"/>
      <c r="H641" s="212">
        <v>77.84</v>
      </c>
      <c r="I641" s="213"/>
      <c r="J641" s="209"/>
      <c r="K641" s="209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158</v>
      </c>
      <c r="AU641" s="218" t="s">
        <v>80</v>
      </c>
      <c r="AV641" s="14" t="s">
        <v>80</v>
      </c>
      <c r="AW641" s="14" t="s">
        <v>33</v>
      </c>
      <c r="AX641" s="14" t="s">
        <v>71</v>
      </c>
      <c r="AY641" s="218" t="s">
        <v>146</v>
      </c>
    </row>
    <row r="642" spans="1:65" s="15" customFormat="1" ht="11.25">
      <c r="B642" s="219"/>
      <c r="C642" s="220"/>
      <c r="D642" s="193" t="s">
        <v>158</v>
      </c>
      <c r="E642" s="221" t="s">
        <v>19</v>
      </c>
      <c r="F642" s="222" t="s">
        <v>161</v>
      </c>
      <c r="G642" s="220"/>
      <c r="H642" s="223">
        <v>77.84</v>
      </c>
      <c r="I642" s="224"/>
      <c r="J642" s="220"/>
      <c r="K642" s="220"/>
      <c r="L642" s="225"/>
      <c r="M642" s="226"/>
      <c r="N642" s="227"/>
      <c r="O642" s="227"/>
      <c r="P642" s="227"/>
      <c r="Q642" s="227"/>
      <c r="R642" s="227"/>
      <c r="S642" s="227"/>
      <c r="T642" s="228"/>
      <c r="AT642" s="229" t="s">
        <v>158</v>
      </c>
      <c r="AU642" s="229" t="s">
        <v>80</v>
      </c>
      <c r="AV642" s="15" t="s">
        <v>154</v>
      </c>
      <c r="AW642" s="15" t="s">
        <v>33</v>
      </c>
      <c r="AX642" s="15" t="s">
        <v>78</v>
      </c>
      <c r="AY642" s="229" t="s">
        <v>146</v>
      </c>
    </row>
    <row r="643" spans="1:65" s="2" customFormat="1" ht="33" customHeight="1">
      <c r="A643" s="36"/>
      <c r="B643" s="37"/>
      <c r="C643" s="180" t="s">
        <v>1154</v>
      </c>
      <c r="D643" s="180" t="s">
        <v>149</v>
      </c>
      <c r="E643" s="181" t="s">
        <v>1155</v>
      </c>
      <c r="F643" s="182" t="s">
        <v>1156</v>
      </c>
      <c r="G643" s="183" t="s">
        <v>152</v>
      </c>
      <c r="H643" s="184">
        <v>2179.52</v>
      </c>
      <c r="I643" s="185"/>
      <c r="J643" s="186">
        <f>ROUND(I643*H643,2)</f>
        <v>0</v>
      </c>
      <c r="K643" s="182" t="s">
        <v>592</v>
      </c>
      <c r="L643" s="41"/>
      <c r="M643" s="187" t="s">
        <v>19</v>
      </c>
      <c r="N643" s="188" t="s">
        <v>42</v>
      </c>
      <c r="O643" s="66"/>
      <c r="P643" s="189">
        <f>O643*H643</f>
        <v>0</v>
      </c>
      <c r="Q643" s="189">
        <v>0</v>
      </c>
      <c r="R643" s="189">
        <f>Q643*H643</f>
        <v>0</v>
      </c>
      <c r="S643" s="189">
        <v>0</v>
      </c>
      <c r="T643" s="190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1" t="s">
        <v>154</v>
      </c>
      <c r="AT643" s="191" t="s">
        <v>149</v>
      </c>
      <c r="AU643" s="191" t="s">
        <v>80</v>
      </c>
      <c r="AY643" s="19" t="s">
        <v>146</v>
      </c>
      <c r="BE643" s="192">
        <f>IF(N643="základní",J643,0)</f>
        <v>0</v>
      </c>
      <c r="BF643" s="192">
        <f>IF(N643="snížená",J643,0)</f>
        <v>0</v>
      </c>
      <c r="BG643" s="192">
        <f>IF(N643="zákl. přenesená",J643,0)</f>
        <v>0</v>
      </c>
      <c r="BH643" s="192">
        <f>IF(N643="sníž. přenesená",J643,0)</f>
        <v>0</v>
      </c>
      <c r="BI643" s="192">
        <f>IF(N643="nulová",J643,0)</f>
        <v>0</v>
      </c>
      <c r="BJ643" s="19" t="s">
        <v>78</v>
      </c>
      <c r="BK643" s="192">
        <f>ROUND(I643*H643,2)</f>
        <v>0</v>
      </c>
      <c r="BL643" s="19" t="s">
        <v>154</v>
      </c>
      <c r="BM643" s="191" t="s">
        <v>1157</v>
      </c>
    </row>
    <row r="644" spans="1:65" s="2" customFormat="1" ht="29.25">
      <c r="A644" s="36"/>
      <c r="B644" s="37"/>
      <c r="C644" s="38"/>
      <c r="D644" s="193" t="s">
        <v>156</v>
      </c>
      <c r="E644" s="38"/>
      <c r="F644" s="194" t="s">
        <v>1158</v>
      </c>
      <c r="G644" s="38"/>
      <c r="H644" s="38"/>
      <c r="I644" s="195"/>
      <c r="J644" s="38"/>
      <c r="K644" s="38"/>
      <c r="L644" s="41"/>
      <c r="M644" s="196"/>
      <c r="N644" s="197"/>
      <c r="O644" s="66"/>
      <c r="P644" s="66"/>
      <c r="Q644" s="66"/>
      <c r="R644" s="66"/>
      <c r="S644" s="66"/>
      <c r="T644" s="67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9" t="s">
        <v>156</v>
      </c>
      <c r="AU644" s="19" t="s">
        <v>80</v>
      </c>
    </row>
    <row r="645" spans="1:65" s="2" customFormat="1" ht="11.25">
      <c r="A645" s="36"/>
      <c r="B645" s="37"/>
      <c r="C645" s="38"/>
      <c r="D645" s="245" t="s">
        <v>595</v>
      </c>
      <c r="E645" s="38"/>
      <c r="F645" s="246" t="s">
        <v>1159</v>
      </c>
      <c r="G645" s="38"/>
      <c r="H645" s="38"/>
      <c r="I645" s="195"/>
      <c r="J645" s="38"/>
      <c r="K645" s="38"/>
      <c r="L645" s="41"/>
      <c r="M645" s="196"/>
      <c r="N645" s="197"/>
      <c r="O645" s="66"/>
      <c r="P645" s="66"/>
      <c r="Q645" s="66"/>
      <c r="R645" s="66"/>
      <c r="S645" s="66"/>
      <c r="T645" s="67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T645" s="19" t="s">
        <v>595</v>
      </c>
      <c r="AU645" s="19" t="s">
        <v>80</v>
      </c>
    </row>
    <row r="646" spans="1:65" s="13" customFormat="1" ht="11.25">
      <c r="B646" s="198"/>
      <c r="C646" s="199"/>
      <c r="D646" s="193" t="s">
        <v>158</v>
      </c>
      <c r="E646" s="200" t="s">
        <v>19</v>
      </c>
      <c r="F646" s="201" t="s">
        <v>1160</v>
      </c>
      <c r="G646" s="199"/>
      <c r="H646" s="200" t="s">
        <v>19</v>
      </c>
      <c r="I646" s="202"/>
      <c r="J646" s="199"/>
      <c r="K646" s="199"/>
      <c r="L646" s="203"/>
      <c r="M646" s="204"/>
      <c r="N646" s="205"/>
      <c r="O646" s="205"/>
      <c r="P646" s="205"/>
      <c r="Q646" s="205"/>
      <c r="R646" s="205"/>
      <c r="S646" s="205"/>
      <c r="T646" s="206"/>
      <c r="AT646" s="207" t="s">
        <v>158</v>
      </c>
      <c r="AU646" s="207" t="s">
        <v>80</v>
      </c>
      <c r="AV646" s="13" t="s">
        <v>78</v>
      </c>
      <c r="AW646" s="13" t="s">
        <v>33</v>
      </c>
      <c r="AX646" s="13" t="s">
        <v>71</v>
      </c>
      <c r="AY646" s="207" t="s">
        <v>146</v>
      </c>
    </row>
    <row r="647" spans="1:65" s="14" customFormat="1" ht="11.25">
      <c r="B647" s="208"/>
      <c r="C647" s="209"/>
      <c r="D647" s="193" t="s">
        <v>158</v>
      </c>
      <c r="E647" s="210" t="s">
        <v>19</v>
      </c>
      <c r="F647" s="211" t="s">
        <v>1161</v>
      </c>
      <c r="G647" s="209"/>
      <c r="H647" s="212">
        <v>2179.52</v>
      </c>
      <c r="I647" s="213"/>
      <c r="J647" s="209"/>
      <c r="K647" s="209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158</v>
      </c>
      <c r="AU647" s="218" t="s">
        <v>80</v>
      </c>
      <c r="AV647" s="14" t="s">
        <v>80</v>
      </c>
      <c r="AW647" s="14" t="s">
        <v>33</v>
      </c>
      <c r="AX647" s="14" t="s">
        <v>71</v>
      </c>
      <c r="AY647" s="218" t="s">
        <v>146</v>
      </c>
    </row>
    <row r="648" spans="1:65" s="15" customFormat="1" ht="11.25">
      <c r="B648" s="219"/>
      <c r="C648" s="220"/>
      <c r="D648" s="193" t="s">
        <v>158</v>
      </c>
      <c r="E648" s="221" t="s">
        <v>19</v>
      </c>
      <c r="F648" s="222" t="s">
        <v>161</v>
      </c>
      <c r="G648" s="220"/>
      <c r="H648" s="223">
        <v>2179.52</v>
      </c>
      <c r="I648" s="224"/>
      <c r="J648" s="220"/>
      <c r="K648" s="220"/>
      <c r="L648" s="225"/>
      <c r="M648" s="226"/>
      <c r="N648" s="227"/>
      <c r="O648" s="227"/>
      <c r="P648" s="227"/>
      <c r="Q648" s="227"/>
      <c r="R648" s="227"/>
      <c r="S648" s="227"/>
      <c r="T648" s="228"/>
      <c r="AT648" s="229" t="s">
        <v>158</v>
      </c>
      <c r="AU648" s="229" t="s">
        <v>80</v>
      </c>
      <c r="AV648" s="15" t="s">
        <v>154</v>
      </c>
      <c r="AW648" s="15" t="s">
        <v>33</v>
      </c>
      <c r="AX648" s="15" t="s">
        <v>78</v>
      </c>
      <c r="AY648" s="229" t="s">
        <v>146</v>
      </c>
    </row>
    <row r="649" spans="1:65" s="2" customFormat="1" ht="33" customHeight="1">
      <c r="A649" s="36"/>
      <c r="B649" s="37"/>
      <c r="C649" s="180" t="s">
        <v>1162</v>
      </c>
      <c r="D649" s="180" t="s">
        <v>149</v>
      </c>
      <c r="E649" s="181" t="s">
        <v>1163</v>
      </c>
      <c r="F649" s="182" t="s">
        <v>1164</v>
      </c>
      <c r="G649" s="183" t="s">
        <v>152</v>
      </c>
      <c r="H649" s="184">
        <v>77.84</v>
      </c>
      <c r="I649" s="185"/>
      <c r="J649" s="186">
        <f>ROUND(I649*H649,2)</f>
        <v>0</v>
      </c>
      <c r="K649" s="182" t="s">
        <v>592</v>
      </c>
      <c r="L649" s="41"/>
      <c r="M649" s="187" t="s">
        <v>19</v>
      </c>
      <c r="N649" s="188" t="s">
        <v>42</v>
      </c>
      <c r="O649" s="66"/>
      <c r="P649" s="189">
        <f>O649*H649</f>
        <v>0</v>
      </c>
      <c r="Q649" s="189">
        <v>0</v>
      </c>
      <c r="R649" s="189">
        <f>Q649*H649</f>
        <v>0</v>
      </c>
      <c r="S649" s="189">
        <v>0</v>
      </c>
      <c r="T649" s="190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91" t="s">
        <v>154</v>
      </c>
      <c r="AT649" s="191" t="s">
        <v>149</v>
      </c>
      <c r="AU649" s="191" t="s">
        <v>80</v>
      </c>
      <c r="AY649" s="19" t="s">
        <v>146</v>
      </c>
      <c r="BE649" s="192">
        <f>IF(N649="základní",J649,0)</f>
        <v>0</v>
      </c>
      <c r="BF649" s="192">
        <f>IF(N649="snížená",J649,0)</f>
        <v>0</v>
      </c>
      <c r="BG649" s="192">
        <f>IF(N649="zákl. přenesená",J649,0)</f>
        <v>0</v>
      </c>
      <c r="BH649" s="192">
        <f>IF(N649="sníž. přenesená",J649,0)</f>
        <v>0</v>
      </c>
      <c r="BI649" s="192">
        <f>IF(N649="nulová",J649,0)</f>
        <v>0</v>
      </c>
      <c r="BJ649" s="19" t="s">
        <v>78</v>
      </c>
      <c r="BK649" s="192">
        <f>ROUND(I649*H649,2)</f>
        <v>0</v>
      </c>
      <c r="BL649" s="19" t="s">
        <v>154</v>
      </c>
      <c r="BM649" s="191" t="s">
        <v>1165</v>
      </c>
    </row>
    <row r="650" spans="1:65" s="2" customFormat="1" ht="29.25">
      <c r="A650" s="36"/>
      <c r="B650" s="37"/>
      <c r="C650" s="38"/>
      <c r="D650" s="193" t="s">
        <v>156</v>
      </c>
      <c r="E650" s="38"/>
      <c r="F650" s="194" t="s">
        <v>1166</v>
      </c>
      <c r="G650" s="38"/>
      <c r="H650" s="38"/>
      <c r="I650" s="195"/>
      <c r="J650" s="38"/>
      <c r="K650" s="38"/>
      <c r="L650" s="41"/>
      <c r="M650" s="196"/>
      <c r="N650" s="197"/>
      <c r="O650" s="66"/>
      <c r="P650" s="66"/>
      <c r="Q650" s="66"/>
      <c r="R650" s="66"/>
      <c r="S650" s="66"/>
      <c r="T650" s="67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T650" s="19" t="s">
        <v>156</v>
      </c>
      <c r="AU650" s="19" t="s">
        <v>80</v>
      </c>
    </row>
    <row r="651" spans="1:65" s="2" customFormat="1" ht="11.25">
      <c r="A651" s="36"/>
      <c r="B651" s="37"/>
      <c r="C651" s="38"/>
      <c r="D651" s="245" t="s">
        <v>595</v>
      </c>
      <c r="E651" s="38"/>
      <c r="F651" s="246" t="s">
        <v>1167</v>
      </c>
      <c r="G651" s="38"/>
      <c r="H651" s="38"/>
      <c r="I651" s="195"/>
      <c r="J651" s="38"/>
      <c r="K651" s="38"/>
      <c r="L651" s="41"/>
      <c r="M651" s="196"/>
      <c r="N651" s="197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595</v>
      </c>
      <c r="AU651" s="19" t="s">
        <v>80</v>
      </c>
    </row>
    <row r="652" spans="1:65" s="14" customFormat="1" ht="11.25">
      <c r="B652" s="208"/>
      <c r="C652" s="209"/>
      <c r="D652" s="193" t="s">
        <v>158</v>
      </c>
      <c r="E652" s="210" t="s">
        <v>19</v>
      </c>
      <c r="F652" s="211" t="s">
        <v>1153</v>
      </c>
      <c r="G652" s="209"/>
      <c r="H652" s="212">
        <v>77.84</v>
      </c>
      <c r="I652" s="213"/>
      <c r="J652" s="209"/>
      <c r="K652" s="209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158</v>
      </c>
      <c r="AU652" s="218" t="s">
        <v>80</v>
      </c>
      <c r="AV652" s="14" t="s">
        <v>80</v>
      </c>
      <c r="AW652" s="14" t="s">
        <v>33</v>
      </c>
      <c r="AX652" s="14" t="s">
        <v>71</v>
      </c>
      <c r="AY652" s="218" t="s">
        <v>146</v>
      </c>
    </row>
    <row r="653" spans="1:65" s="15" customFormat="1" ht="11.25">
      <c r="B653" s="219"/>
      <c r="C653" s="220"/>
      <c r="D653" s="193" t="s">
        <v>158</v>
      </c>
      <c r="E653" s="221" t="s">
        <v>19</v>
      </c>
      <c r="F653" s="222" t="s">
        <v>161</v>
      </c>
      <c r="G653" s="220"/>
      <c r="H653" s="223">
        <v>77.84</v>
      </c>
      <c r="I653" s="224"/>
      <c r="J653" s="220"/>
      <c r="K653" s="220"/>
      <c r="L653" s="225"/>
      <c r="M653" s="226"/>
      <c r="N653" s="227"/>
      <c r="O653" s="227"/>
      <c r="P653" s="227"/>
      <c r="Q653" s="227"/>
      <c r="R653" s="227"/>
      <c r="S653" s="227"/>
      <c r="T653" s="228"/>
      <c r="AT653" s="229" t="s">
        <v>158</v>
      </c>
      <c r="AU653" s="229" t="s">
        <v>80</v>
      </c>
      <c r="AV653" s="15" t="s">
        <v>154</v>
      </c>
      <c r="AW653" s="15" t="s">
        <v>33</v>
      </c>
      <c r="AX653" s="15" t="s">
        <v>78</v>
      </c>
      <c r="AY653" s="229" t="s">
        <v>146</v>
      </c>
    </row>
    <row r="654" spans="1:65" s="2" customFormat="1" ht="24.2" customHeight="1">
      <c r="A654" s="36"/>
      <c r="B654" s="37"/>
      <c r="C654" s="180" t="s">
        <v>1168</v>
      </c>
      <c r="D654" s="180" t="s">
        <v>149</v>
      </c>
      <c r="E654" s="181" t="s">
        <v>1169</v>
      </c>
      <c r="F654" s="182" t="s">
        <v>1170</v>
      </c>
      <c r="G654" s="183" t="s">
        <v>152</v>
      </c>
      <c r="H654" s="184">
        <v>77.84</v>
      </c>
      <c r="I654" s="185"/>
      <c r="J654" s="186">
        <f>ROUND(I654*H654,2)</f>
        <v>0</v>
      </c>
      <c r="K654" s="182" t="s">
        <v>592</v>
      </c>
      <c r="L654" s="41"/>
      <c r="M654" s="187" t="s">
        <v>19</v>
      </c>
      <c r="N654" s="188" t="s">
        <v>42</v>
      </c>
      <c r="O654" s="66"/>
      <c r="P654" s="189">
        <f>O654*H654</f>
        <v>0</v>
      </c>
      <c r="Q654" s="189">
        <v>0</v>
      </c>
      <c r="R654" s="189">
        <f>Q654*H654</f>
        <v>0</v>
      </c>
      <c r="S654" s="189">
        <v>0</v>
      </c>
      <c r="T654" s="190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91" t="s">
        <v>154</v>
      </c>
      <c r="AT654" s="191" t="s">
        <v>149</v>
      </c>
      <c r="AU654" s="191" t="s">
        <v>80</v>
      </c>
      <c r="AY654" s="19" t="s">
        <v>146</v>
      </c>
      <c r="BE654" s="192">
        <f>IF(N654="základní",J654,0)</f>
        <v>0</v>
      </c>
      <c r="BF654" s="192">
        <f>IF(N654="snížená",J654,0)</f>
        <v>0</v>
      </c>
      <c r="BG654" s="192">
        <f>IF(N654="zákl. přenesená",J654,0)</f>
        <v>0</v>
      </c>
      <c r="BH654" s="192">
        <f>IF(N654="sníž. přenesená",J654,0)</f>
        <v>0</v>
      </c>
      <c r="BI654" s="192">
        <f>IF(N654="nulová",J654,0)</f>
        <v>0</v>
      </c>
      <c r="BJ654" s="19" t="s">
        <v>78</v>
      </c>
      <c r="BK654" s="192">
        <f>ROUND(I654*H654,2)</f>
        <v>0</v>
      </c>
      <c r="BL654" s="19" t="s">
        <v>154</v>
      </c>
      <c r="BM654" s="191" t="s">
        <v>1171</v>
      </c>
    </row>
    <row r="655" spans="1:65" s="2" customFormat="1" ht="19.5">
      <c r="A655" s="36"/>
      <c r="B655" s="37"/>
      <c r="C655" s="38"/>
      <c r="D655" s="193" t="s">
        <v>156</v>
      </c>
      <c r="E655" s="38"/>
      <c r="F655" s="194" t="s">
        <v>1172</v>
      </c>
      <c r="G655" s="38"/>
      <c r="H655" s="38"/>
      <c r="I655" s="195"/>
      <c r="J655" s="38"/>
      <c r="K655" s="38"/>
      <c r="L655" s="41"/>
      <c r="M655" s="196"/>
      <c r="N655" s="197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156</v>
      </c>
      <c r="AU655" s="19" t="s">
        <v>80</v>
      </c>
    </row>
    <row r="656" spans="1:65" s="2" customFormat="1" ht="11.25">
      <c r="A656" s="36"/>
      <c r="B656" s="37"/>
      <c r="C656" s="38"/>
      <c r="D656" s="245" t="s">
        <v>595</v>
      </c>
      <c r="E656" s="38"/>
      <c r="F656" s="246" t="s">
        <v>1173</v>
      </c>
      <c r="G656" s="38"/>
      <c r="H656" s="38"/>
      <c r="I656" s="195"/>
      <c r="J656" s="38"/>
      <c r="K656" s="38"/>
      <c r="L656" s="41"/>
      <c r="M656" s="196"/>
      <c r="N656" s="197"/>
      <c r="O656" s="66"/>
      <c r="P656" s="66"/>
      <c r="Q656" s="66"/>
      <c r="R656" s="66"/>
      <c r="S656" s="66"/>
      <c r="T656" s="67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T656" s="19" t="s">
        <v>595</v>
      </c>
      <c r="AU656" s="19" t="s">
        <v>80</v>
      </c>
    </row>
    <row r="657" spans="1:65" s="13" customFormat="1" ht="11.25">
      <c r="B657" s="198"/>
      <c r="C657" s="199"/>
      <c r="D657" s="193" t="s">
        <v>158</v>
      </c>
      <c r="E657" s="200" t="s">
        <v>19</v>
      </c>
      <c r="F657" s="201" t="s">
        <v>1174</v>
      </c>
      <c r="G657" s="199"/>
      <c r="H657" s="200" t="s">
        <v>19</v>
      </c>
      <c r="I657" s="202"/>
      <c r="J657" s="199"/>
      <c r="K657" s="199"/>
      <c r="L657" s="203"/>
      <c r="M657" s="204"/>
      <c r="N657" s="205"/>
      <c r="O657" s="205"/>
      <c r="P657" s="205"/>
      <c r="Q657" s="205"/>
      <c r="R657" s="205"/>
      <c r="S657" s="205"/>
      <c r="T657" s="206"/>
      <c r="AT657" s="207" t="s">
        <v>158</v>
      </c>
      <c r="AU657" s="207" t="s">
        <v>80</v>
      </c>
      <c r="AV657" s="13" t="s">
        <v>78</v>
      </c>
      <c r="AW657" s="13" t="s">
        <v>33</v>
      </c>
      <c r="AX657" s="13" t="s">
        <v>71</v>
      </c>
      <c r="AY657" s="207" t="s">
        <v>146</v>
      </c>
    </row>
    <row r="658" spans="1:65" s="14" customFormat="1" ht="11.25">
      <c r="B658" s="208"/>
      <c r="C658" s="209"/>
      <c r="D658" s="193" t="s">
        <v>158</v>
      </c>
      <c r="E658" s="210" t="s">
        <v>19</v>
      </c>
      <c r="F658" s="211" t="s">
        <v>1153</v>
      </c>
      <c r="G658" s="209"/>
      <c r="H658" s="212">
        <v>77.84</v>
      </c>
      <c r="I658" s="213"/>
      <c r="J658" s="209"/>
      <c r="K658" s="209"/>
      <c r="L658" s="214"/>
      <c r="M658" s="215"/>
      <c r="N658" s="216"/>
      <c r="O658" s="216"/>
      <c r="P658" s="216"/>
      <c r="Q658" s="216"/>
      <c r="R658" s="216"/>
      <c r="S658" s="216"/>
      <c r="T658" s="217"/>
      <c r="AT658" s="218" t="s">
        <v>158</v>
      </c>
      <c r="AU658" s="218" t="s">
        <v>80</v>
      </c>
      <c r="AV658" s="14" t="s">
        <v>80</v>
      </c>
      <c r="AW658" s="14" t="s">
        <v>33</v>
      </c>
      <c r="AX658" s="14" t="s">
        <v>71</v>
      </c>
      <c r="AY658" s="218" t="s">
        <v>146</v>
      </c>
    </row>
    <row r="659" spans="1:65" s="15" customFormat="1" ht="11.25">
      <c r="B659" s="219"/>
      <c r="C659" s="220"/>
      <c r="D659" s="193" t="s">
        <v>158</v>
      </c>
      <c r="E659" s="221" t="s">
        <v>19</v>
      </c>
      <c r="F659" s="222" t="s">
        <v>161</v>
      </c>
      <c r="G659" s="220"/>
      <c r="H659" s="223">
        <v>77.84</v>
      </c>
      <c r="I659" s="224"/>
      <c r="J659" s="220"/>
      <c r="K659" s="220"/>
      <c r="L659" s="225"/>
      <c r="M659" s="226"/>
      <c r="N659" s="227"/>
      <c r="O659" s="227"/>
      <c r="P659" s="227"/>
      <c r="Q659" s="227"/>
      <c r="R659" s="227"/>
      <c r="S659" s="227"/>
      <c r="T659" s="228"/>
      <c r="AT659" s="229" t="s">
        <v>158</v>
      </c>
      <c r="AU659" s="229" t="s">
        <v>80</v>
      </c>
      <c r="AV659" s="15" t="s">
        <v>154</v>
      </c>
      <c r="AW659" s="15" t="s">
        <v>33</v>
      </c>
      <c r="AX659" s="15" t="s">
        <v>78</v>
      </c>
      <c r="AY659" s="229" t="s">
        <v>146</v>
      </c>
    </row>
    <row r="660" spans="1:65" s="2" customFormat="1" ht="24.2" customHeight="1">
      <c r="A660" s="36"/>
      <c r="B660" s="37"/>
      <c r="C660" s="180" t="s">
        <v>1175</v>
      </c>
      <c r="D660" s="180" t="s">
        <v>149</v>
      </c>
      <c r="E660" s="181" t="s">
        <v>1176</v>
      </c>
      <c r="F660" s="182" t="s">
        <v>1177</v>
      </c>
      <c r="G660" s="183" t="s">
        <v>152</v>
      </c>
      <c r="H660" s="184">
        <v>1634.64</v>
      </c>
      <c r="I660" s="185"/>
      <c r="J660" s="186">
        <f>ROUND(I660*H660,2)</f>
        <v>0</v>
      </c>
      <c r="K660" s="182" t="s">
        <v>592</v>
      </c>
      <c r="L660" s="41"/>
      <c r="M660" s="187" t="s">
        <v>19</v>
      </c>
      <c r="N660" s="188" t="s">
        <v>42</v>
      </c>
      <c r="O660" s="66"/>
      <c r="P660" s="189">
        <f>O660*H660</f>
        <v>0</v>
      </c>
      <c r="Q660" s="189">
        <v>0</v>
      </c>
      <c r="R660" s="189">
        <f>Q660*H660</f>
        <v>0</v>
      </c>
      <c r="S660" s="189">
        <v>0</v>
      </c>
      <c r="T660" s="190">
        <f>S660*H660</f>
        <v>0</v>
      </c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R660" s="191" t="s">
        <v>154</v>
      </c>
      <c r="AT660" s="191" t="s">
        <v>149</v>
      </c>
      <c r="AU660" s="191" t="s">
        <v>80</v>
      </c>
      <c r="AY660" s="19" t="s">
        <v>146</v>
      </c>
      <c r="BE660" s="192">
        <f>IF(N660="základní",J660,0)</f>
        <v>0</v>
      </c>
      <c r="BF660" s="192">
        <f>IF(N660="snížená",J660,0)</f>
        <v>0</v>
      </c>
      <c r="BG660" s="192">
        <f>IF(N660="zákl. přenesená",J660,0)</f>
        <v>0</v>
      </c>
      <c r="BH660" s="192">
        <f>IF(N660="sníž. přenesená",J660,0)</f>
        <v>0</v>
      </c>
      <c r="BI660" s="192">
        <f>IF(N660="nulová",J660,0)</f>
        <v>0</v>
      </c>
      <c r="BJ660" s="19" t="s">
        <v>78</v>
      </c>
      <c r="BK660" s="192">
        <f>ROUND(I660*H660,2)</f>
        <v>0</v>
      </c>
      <c r="BL660" s="19" t="s">
        <v>154</v>
      </c>
      <c r="BM660" s="191" t="s">
        <v>1178</v>
      </c>
    </row>
    <row r="661" spans="1:65" s="2" customFormat="1" ht="19.5">
      <c r="A661" s="36"/>
      <c r="B661" s="37"/>
      <c r="C661" s="38"/>
      <c r="D661" s="193" t="s">
        <v>156</v>
      </c>
      <c r="E661" s="38"/>
      <c r="F661" s="194" t="s">
        <v>1179</v>
      </c>
      <c r="G661" s="38"/>
      <c r="H661" s="38"/>
      <c r="I661" s="195"/>
      <c r="J661" s="38"/>
      <c r="K661" s="38"/>
      <c r="L661" s="41"/>
      <c r="M661" s="196"/>
      <c r="N661" s="197"/>
      <c r="O661" s="66"/>
      <c r="P661" s="66"/>
      <c r="Q661" s="66"/>
      <c r="R661" s="66"/>
      <c r="S661" s="66"/>
      <c r="T661" s="67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T661" s="19" t="s">
        <v>156</v>
      </c>
      <c r="AU661" s="19" t="s">
        <v>80</v>
      </c>
    </row>
    <row r="662" spans="1:65" s="2" customFormat="1" ht="11.25">
      <c r="A662" s="36"/>
      <c r="B662" s="37"/>
      <c r="C662" s="38"/>
      <c r="D662" s="245" t="s">
        <v>595</v>
      </c>
      <c r="E662" s="38"/>
      <c r="F662" s="246" t="s">
        <v>1180</v>
      </c>
      <c r="G662" s="38"/>
      <c r="H662" s="38"/>
      <c r="I662" s="195"/>
      <c r="J662" s="38"/>
      <c r="K662" s="38"/>
      <c r="L662" s="41"/>
      <c r="M662" s="196"/>
      <c r="N662" s="197"/>
      <c r="O662" s="66"/>
      <c r="P662" s="66"/>
      <c r="Q662" s="66"/>
      <c r="R662" s="66"/>
      <c r="S662" s="66"/>
      <c r="T662" s="67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T662" s="19" t="s">
        <v>595</v>
      </c>
      <c r="AU662" s="19" t="s">
        <v>80</v>
      </c>
    </row>
    <row r="663" spans="1:65" s="13" customFormat="1" ht="11.25">
      <c r="B663" s="198"/>
      <c r="C663" s="199"/>
      <c r="D663" s="193" t="s">
        <v>158</v>
      </c>
      <c r="E663" s="200" t="s">
        <v>19</v>
      </c>
      <c r="F663" s="201" t="s">
        <v>1181</v>
      </c>
      <c r="G663" s="199"/>
      <c r="H663" s="200" t="s">
        <v>19</v>
      </c>
      <c r="I663" s="202"/>
      <c r="J663" s="199"/>
      <c r="K663" s="199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158</v>
      </c>
      <c r="AU663" s="207" t="s">
        <v>80</v>
      </c>
      <c r="AV663" s="13" t="s">
        <v>78</v>
      </c>
      <c r="AW663" s="13" t="s">
        <v>33</v>
      </c>
      <c r="AX663" s="13" t="s">
        <v>71</v>
      </c>
      <c r="AY663" s="207" t="s">
        <v>146</v>
      </c>
    </row>
    <row r="664" spans="1:65" s="14" customFormat="1" ht="11.25">
      <c r="B664" s="208"/>
      <c r="C664" s="209"/>
      <c r="D664" s="193" t="s">
        <v>158</v>
      </c>
      <c r="E664" s="210" t="s">
        <v>19</v>
      </c>
      <c r="F664" s="211" t="s">
        <v>1182</v>
      </c>
      <c r="G664" s="209"/>
      <c r="H664" s="212">
        <v>1634.64</v>
      </c>
      <c r="I664" s="213"/>
      <c r="J664" s="209"/>
      <c r="K664" s="209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158</v>
      </c>
      <c r="AU664" s="218" t="s">
        <v>80</v>
      </c>
      <c r="AV664" s="14" t="s">
        <v>80</v>
      </c>
      <c r="AW664" s="14" t="s">
        <v>33</v>
      </c>
      <c r="AX664" s="14" t="s">
        <v>71</v>
      </c>
      <c r="AY664" s="218" t="s">
        <v>146</v>
      </c>
    </row>
    <row r="665" spans="1:65" s="15" customFormat="1" ht="11.25">
      <c r="B665" s="219"/>
      <c r="C665" s="220"/>
      <c r="D665" s="193" t="s">
        <v>158</v>
      </c>
      <c r="E665" s="221" t="s">
        <v>19</v>
      </c>
      <c r="F665" s="222" t="s">
        <v>161</v>
      </c>
      <c r="G665" s="220"/>
      <c r="H665" s="223">
        <v>1634.64</v>
      </c>
      <c r="I665" s="224"/>
      <c r="J665" s="220"/>
      <c r="K665" s="220"/>
      <c r="L665" s="225"/>
      <c r="M665" s="226"/>
      <c r="N665" s="227"/>
      <c r="O665" s="227"/>
      <c r="P665" s="227"/>
      <c r="Q665" s="227"/>
      <c r="R665" s="227"/>
      <c r="S665" s="227"/>
      <c r="T665" s="228"/>
      <c r="AT665" s="229" t="s">
        <v>158</v>
      </c>
      <c r="AU665" s="229" t="s">
        <v>80</v>
      </c>
      <c r="AV665" s="15" t="s">
        <v>154</v>
      </c>
      <c r="AW665" s="15" t="s">
        <v>33</v>
      </c>
      <c r="AX665" s="15" t="s">
        <v>78</v>
      </c>
      <c r="AY665" s="229" t="s">
        <v>146</v>
      </c>
    </row>
    <row r="666" spans="1:65" s="2" customFormat="1" ht="24.2" customHeight="1">
      <c r="A666" s="36"/>
      <c r="B666" s="37"/>
      <c r="C666" s="180" t="s">
        <v>1183</v>
      </c>
      <c r="D666" s="180" t="s">
        <v>149</v>
      </c>
      <c r="E666" s="181" t="s">
        <v>1184</v>
      </c>
      <c r="F666" s="182" t="s">
        <v>1185</v>
      </c>
      <c r="G666" s="183" t="s">
        <v>152</v>
      </c>
      <c r="H666" s="184">
        <v>77.84</v>
      </c>
      <c r="I666" s="185"/>
      <c r="J666" s="186">
        <f>ROUND(I666*H666,2)</f>
        <v>0</v>
      </c>
      <c r="K666" s="182" t="s">
        <v>592</v>
      </c>
      <c r="L666" s="41"/>
      <c r="M666" s="187" t="s">
        <v>19</v>
      </c>
      <c r="N666" s="188" t="s">
        <v>42</v>
      </c>
      <c r="O666" s="66"/>
      <c r="P666" s="189">
        <f>O666*H666</f>
        <v>0</v>
      </c>
      <c r="Q666" s="189">
        <v>0</v>
      </c>
      <c r="R666" s="189">
        <f>Q666*H666</f>
        <v>0</v>
      </c>
      <c r="S666" s="189">
        <v>0</v>
      </c>
      <c r="T666" s="190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91" t="s">
        <v>154</v>
      </c>
      <c r="AT666" s="191" t="s">
        <v>149</v>
      </c>
      <c r="AU666" s="191" t="s">
        <v>80</v>
      </c>
      <c r="AY666" s="19" t="s">
        <v>146</v>
      </c>
      <c r="BE666" s="192">
        <f>IF(N666="základní",J666,0)</f>
        <v>0</v>
      </c>
      <c r="BF666" s="192">
        <f>IF(N666="snížená",J666,0)</f>
        <v>0</v>
      </c>
      <c r="BG666" s="192">
        <f>IF(N666="zákl. přenesená",J666,0)</f>
        <v>0</v>
      </c>
      <c r="BH666" s="192">
        <f>IF(N666="sníž. přenesená",J666,0)</f>
        <v>0</v>
      </c>
      <c r="BI666" s="192">
        <f>IF(N666="nulová",J666,0)</f>
        <v>0</v>
      </c>
      <c r="BJ666" s="19" t="s">
        <v>78</v>
      </c>
      <c r="BK666" s="192">
        <f>ROUND(I666*H666,2)</f>
        <v>0</v>
      </c>
      <c r="BL666" s="19" t="s">
        <v>154</v>
      </c>
      <c r="BM666" s="191" t="s">
        <v>1186</v>
      </c>
    </row>
    <row r="667" spans="1:65" s="2" customFormat="1" ht="19.5">
      <c r="A667" s="36"/>
      <c r="B667" s="37"/>
      <c r="C667" s="38"/>
      <c r="D667" s="193" t="s">
        <v>156</v>
      </c>
      <c r="E667" s="38"/>
      <c r="F667" s="194" t="s">
        <v>1187</v>
      </c>
      <c r="G667" s="38"/>
      <c r="H667" s="38"/>
      <c r="I667" s="195"/>
      <c r="J667" s="38"/>
      <c r="K667" s="38"/>
      <c r="L667" s="41"/>
      <c r="M667" s="196"/>
      <c r="N667" s="197"/>
      <c r="O667" s="66"/>
      <c r="P667" s="66"/>
      <c r="Q667" s="66"/>
      <c r="R667" s="66"/>
      <c r="S667" s="66"/>
      <c r="T667" s="67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T667" s="19" t="s">
        <v>156</v>
      </c>
      <c r="AU667" s="19" t="s">
        <v>80</v>
      </c>
    </row>
    <row r="668" spans="1:65" s="2" customFormat="1" ht="11.25">
      <c r="A668" s="36"/>
      <c r="B668" s="37"/>
      <c r="C668" s="38"/>
      <c r="D668" s="245" t="s">
        <v>595</v>
      </c>
      <c r="E668" s="38"/>
      <c r="F668" s="246" t="s">
        <v>1188</v>
      </c>
      <c r="G668" s="38"/>
      <c r="H668" s="38"/>
      <c r="I668" s="195"/>
      <c r="J668" s="38"/>
      <c r="K668" s="38"/>
      <c r="L668" s="41"/>
      <c r="M668" s="196"/>
      <c r="N668" s="197"/>
      <c r="O668" s="66"/>
      <c r="P668" s="66"/>
      <c r="Q668" s="66"/>
      <c r="R668" s="66"/>
      <c r="S668" s="66"/>
      <c r="T668" s="67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T668" s="19" t="s">
        <v>595</v>
      </c>
      <c r="AU668" s="19" t="s">
        <v>80</v>
      </c>
    </row>
    <row r="669" spans="1:65" s="14" customFormat="1" ht="11.25">
      <c r="B669" s="208"/>
      <c r="C669" s="209"/>
      <c r="D669" s="193" t="s">
        <v>158</v>
      </c>
      <c r="E669" s="210" t="s">
        <v>19</v>
      </c>
      <c r="F669" s="211" t="s">
        <v>1189</v>
      </c>
      <c r="G669" s="209"/>
      <c r="H669" s="212">
        <v>77.84</v>
      </c>
      <c r="I669" s="213"/>
      <c r="J669" s="209"/>
      <c r="K669" s="209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158</v>
      </c>
      <c r="AU669" s="218" t="s">
        <v>80</v>
      </c>
      <c r="AV669" s="14" t="s">
        <v>80</v>
      </c>
      <c r="AW669" s="14" t="s">
        <v>33</v>
      </c>
      <c r="AX669" s="14" t="s">
        <v>71</v>
      </c>
      <c r="AY669" s="218" t="s">
        <v>146</v>
      </c>
    </row>
    <row r="670" spans="1:65" s="15" customFormat="1" ht="11.25">
      <c r="B670" s="219"/>
      <c r="C670" s="220"/>
      <c r="D670" s="193" t="s">
        <v>158</v>
      </c>
      <c r="E670" s="221" t="s">
        <v>19</v>
      </c>
      <c r="F670" s="222" t="s">
        <v>161</v>
      </c>
      <c r="G670" s="220"/>
      <c r="H670" s="223">
        <v>77.84</v>
      </c>
      <c r="I670" s="224"/>
      <c r="J670" s="220"/>
      <c r="K670" s="220"/>
      <c r="L670" s="225"/>
      <c r="M670" s="226"/>
      <c r="N670" s="227"/>
      <c r="O670" s="227"/>
      <c r="P670" s="227"/>
      <c r="Q670" s="227"/>
      <c r="R670" s="227"/>
      <c r="S670" s="227"/>
      <c r="T670" s="228"/>
      <c r="AT670" s="229" t="s">
        <v>158</v>
      </c>
      <c r="AU670" s="229" t="s">
        <v>80</v>
      </c>
      <c r="AV670" s="15" t="s">
        <v>154</v>
      </c>
      <c r="AW670" s="15" t="s">
        <v>33</v>
      </c>
      <c r="AX670" s="15" t="s">
        <v>78</v>
      </c>
      <c r="AY670" s="229" t="s">
        <v>146</v>
      </c>
    </row>
    <row r="671" spans="1:65" s="2" customFormat="1" ht="24.2" customHeight="1">
      <c r="A671" s="36"/>
      <c r="B671" s="37"/>
      <c r="C671" s="180" t="s">
        <v>1190</v>
      </c>
      <c r="D671" s="180" t="s">
        <v>149</v>
      </c>
      <c r="E671" s="181" t="s">
        <v>1191</v>
      </c>
      <c r="F671" s="182" t="s">
        <v>1192</v>
      </c>
      <c r="G671" s="183" t="s">
        <v>209</v>
      </c>
      <c r="H671" s="184">
        <v>22</v>
      </c>
      <c r="I671" s="185"/>
      <c r="J671" s="186">
        <f>ROUND(I671*H671,2)</f>
        <v>0</v>
      </c>
      <c r="K671" s="182" t="s">
        <v>592</v>
      </c>
      <c r="L671" s="41"/>
      <c r="M671" s="187" t="s">
        <v>19</v>
      </c>
      <c r="N671" s="188" t="s">
        <v>42</v>
      </c>
      <c r="O671" s="66"/>
      <c r="P671" s="189">
        <f>O671*H671</f>
        <v>0</v>
      </c>
      <c r="Q671" s="189">
        <v>6.9999999999999994E-5</v>
      </c>
      <c r="R671" s="189">
        <f>Q671*H671</f>
        <v>1.5399999999999999E-3</v>
      </c>
      <c r="S671" s="189">
        <v>0</v>
      </c>
      <c r="T671" s="190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91" t="s">
        <v>154</v>
      </c>
      <c r="AT671" s="191" t="s">
        <v>149</v>
      </c>
      <c r="AU671" s="191" t="s">
        <v>80</v>
      </c>
      <c r="AY671" s="19" t="s">
        <v>146</v>
      </c>
      <c r="BE671" s="192">
        <f>IF(N671="základní",J671,0)</f>
        <v>0</v>
      </c>
      <c r="BF671" s="192">
        <f>IF(N671="snížená",J671,0)</f>
        <v>0</v>
      </c>
      <c r="BG671" s="192">
        <f>IF(N671="zákl. přenesená",J671,0)</f>
        <v>0</v>
      </c>
      <c r="BH671" s="192">
        <f>IF(N671="sníž. přenesená",J671,0)</f>
        <v>0</v>
      </c>
      <c r="BI671" s="192">
        <f>IF(N671="nulová",J671,0)</f>
        <v>0</v>
      </c>
      <c r="BJ671" s="19" t="s">
        <v>78</v>
      </c>
      <c r="BK671" s="192">
        <f>ROUND(I671*H671,2)</f>
        <v>0</v>
      </c>
      <c r="BL671" s="19" t="s">
        <v>154</v>
      </c>
      <c r="BM671" s="191" t="s">
        <v>1193</v>
      </c>
    </row>
    <row r="672" spans="1:65" s="2" customFormat="1" ht="19.5">
      <c r="A672" s="36"/>
      <c r="B672" s="37"/>
      <c r="C672" s="38"/>
      <c r="D672" s="193" t="s">
        <v>156</v>
      </c>
      <c r="E672" s="38"/>
      <c r="F672" s="194" t="s">
        <v>1194</v>
      </c>
      <c r="G672" s="38"/>
      <c r="H672" s="38"/>
      <c r="I672" s="195"/>
      <c r="J672" s="38"/>
      <c r="K672" s="38"/>
      <c r="L672" s="41"/>
      <c r="M672" s="196"/>
      <c r="N672" s="197"/>
      <c r="O672" s="66"/>
      <c r="P672" s="66"/>
      <c r="Q672" s="66"/>
      <c r="R672" s="66"/>
      <c r="S672" s="66"/>
      <c r="T672" s="67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T672" s="19" t="s">
        <v>156</v>
      </c>
      <c r="AU672" s="19" t="s">
        <v>80</v>
      </c>
    </row>
    <row r="673" spans="1:65" s="2" customFormat="1" ht="11.25">
      <c r="A673" s="36"/>
      <c r="B673" s="37"/>
      <c r="C673" s="38"/>
      <c r="D673" s="245" t="s">
        <v>595</v>
      </c>
      <c r="E673" s="38"/>
      <c r="F673" s="246" t="s">
        <v>1195</v>
      </c>
      <c r="G673" s="38"/>
      <c r="H673" s="38"/>
      <c r="I673" s="195"/>
      <c r="J673" s="38"/>
      <c r="K673" s="38"/>
      <c r="L673" s="41"/>
      <c r="M673" s="196"/>
      <c r="N673" s="197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595</v>
      </c>
      <c r="AU673" s="19" t="s">
        <v>80</v>
      </c>
    </row>
    <row r="674" spans="1:65" s="13" customFormat="1" ht="11.25">
      <c r="B674" s="198"/>
      <c r="C674" s="199"/>
      <c r="D674" s="193" t="s">
        <v>158</v>
      </c>
      <c r="E674" s="200" t="s">
        <v>19</v>
      </c>
      <c r="F674" s="201" t="s">
        <v>1196</v>
      </c>
      <c r="G674" s="199"/>
      <c r="H674" s="200" t="s">
        <v>19</v>
      </c>
      <c r="I674" s="202"/>
      <c r="J674" s="199"/>
      <c r="K674" s="199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158</v>
      </c>
      <c r="AU674" s="207" t="s">
        <v>80</v>
      </c>
      <c r="AV674" s="13" t="s">
        <v>78</v>
      </c>
      <c r="AW674" s="13" t="s">
        <v>33</v>
      </c>
      <c r="AX674" s="13" t="s">
        <v>71</v>
      </c>
      <c r="AY674" s="207" t="s">
        <v>146</v>
      </c>
    </row>
    <row r="675" spans="1:65" s="14" customFormat="1" ht="11.25">
      <c r="B675" s="208"/>
      <c r="C675" s="209"/>
      <c r="D675" s="193" t="s">
        <v>158</v>
      </c>
      <c r="E675" s="210" t="s">
        <v>19</v>
      </c>
      <c r="F675" s="211" t="s">
        <v>1197</v>
      </c>
      <c r="G675" s="209"/>
      <c r="H675" s="212">
        <v>10</v>
      </c>
      <c r="I675" s="213"/>
      <c r="J675" s="209"/>
      <c r="K675" s="209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158</v>
      </c>
      <c r="AU675" s="218" t="s">
        <v>80</v>
      </c>
      <c r="AV675" s="14" t="s">
        <v>80</v>
      </c>
      <c r="AW675" s="14" t="s">
        <v>33</v>
      </c>
      <c r="AX675" s="14" t="s">
        <v>71</v>
      </c>
      <c r="AY675" s="218" t="s">
        <v>146</v>
      </c>
    </row>
    <row r="676" spans="1:65" s="13" customFormat="1" ht="11.25">
      <c r="B676" s="198"/>
      <c r="C676" s="199"/>
      <c r="D676" s="193" t="s">
        <v>158</v>
      </c>
      <c r="E676" s="200" t="s">
        <v>19</v>
      </c>
      <c r="F676" s="201" t="s">
        <v>1198</v>
      </c>
      <c r="G676" s="199"/>
      <c r="H676" s="200" t="s">
        <v>19</v>
      </c>
      <c r="I676" s="202"/>
      <c r="J676" s="199"/>
      <c r="K676" s="199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158</v>
      </c>
      <c r="AU676" s="207" t="s">
        <v>80</v>
      </c>
      <c r="AV676" s="13" t="s">
        <v>78</v>
      </c>
      <c r="AW676" s="13" t="s">
        <v>33</v>
      </c>
      <c r="AX676" s="13" t="s">
        <v>71</v>
      </c>
      <c r="AY676" s="207" t="s">
        <v>146</v>
      </c>
    </row>
    <row r="677" spans="1:65" s="14" customFormat="1" ht="11.25">
      <c r="B677" s="208"/>
      <c r="C677" s="209"/>
      <c r="D677" s="193" t="s">
        <v>158</v>
      </c>
      <c r="E677" s="210" t="s">
        <v>19</v>
      </c>
      <c r="F677" s="211" t="s">
        <v>1199</v>
      </c>
      <c r="G677" s="209"/>
      <c r="H677" s="212">
        <v>12</v>
      </c>
      <c r="I677" s="213"/>
      <c r="J677" s="209"/>
      <c r="K677" s="209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158</v>
      </c>
      <c r="AU677" s="218" t="s">
        <v>80</v>
      </c>
      <c r="AV677" s="14" t="s">
        <v>80</v>
      </c>
      <c r="AW677" s="14" t="s">
        <v>33</v>
      </c>
      <c r="AX677" s="14" t="s">
        <v>71</v>
      </c>
      <c r="AY677" s="218" t="s">
        <v>146</v>
      </c>
    </row>
    <row r="678" spans="1:65" s="15" customFormat="1" ht="11.25">
      <c r="B678" s="219"/>
      <c r="C678" s="220"/>
      <c r="D678" s="193" t="s">
        <v>158</v>
      </c>
      <c r="E678" s="221" t="s">
        <v>19</v>
      </c>
      <c r="F678" s="222" t="s">
        <v>161</v>
      </c>
      <c r="G678" s="220"/>
      <c r="H678" s="223">
        <v>22</v>
      </c>
      <c r="I678" s="224"/>
      <c r="J678" s="220"/>
      <c r="K678" s="220"/>
      <c r="L678" s="225"/>
      <c r="M678" s="226"/>
      <c r="N678" s="227"/>
      <c r="O678" s="227"/>
      <c r="P678" s="227"/>
      <c r="Q678" s="227"/>
      <c r="R678" s="227"/>
      <c r="S678" s="227"/>
      <c r="T678" s="228"/>
      <c r="AT678" s="229" t="s">
        <v>158</v>
      </c>
      <c r="AU678" s="229" t="s">
        <v>80</v>
      </c>
      <c r="AV678" s="15" t="s">
        <v>154</v>
      </c>
      <c r="AW678" s="15" t="s">
        <v>33</v>
      </c>
      <c r="AX678" s="15" t="s">
        <v>78</v>
      </c>
      <c r="AY678" s="229" t="s">
        <v>146</v>
      </c>
    </row>
    <row r="679" spans="1:65" s="2" customFormat="1" ht="24.2" customHeight="1">
      <c r="A679" s="36"/>
      <c r="B679" s="37"/>
      <c r="C679" s="180" t="s">
        <v>1200</v>
      </c>
      <c r="D679" s="180" t="s">
        <v>149</v>
      </c>
      <c r="E679" s="181" t="s">
        <v>1201</v>
      </c>
      <c r="F679" s="182" t="s">
        <v>1202</v>
      </c>
      <c r="G679" s="183" t="s">
        <v>209</v>
      </c>
      <c r="H679" s="184">
        <v>4</v>
      </c>
      <c r="I679" s="185"/>
      <c r="J679" s="186">
        <f>ROUND(I679*H679,2)</f>
        <v>0</v>
      </c>
      <c r="K679" s="182" t="s">
        <v>592</v>
      </c>
      <c r="L679" s="41"/>
      <c r="M679" s="187" t="s">
        <v>19</v>
      </c>
      <c r="N679" s="188" t="s">
        <v>42</v>
      </c>
      <c r="O679" s="66"/>
      <c r="P679" s="189">
        <f>O679*H679</f>
        <v>0</v>
      </c>
      <c r="Q679" s="189">
        <v>2.3000000000000001E-4</v>
      </c>
      <c r="R679" s="189">
        <f>Q679*H679</f>
        <v>9.2000000000000003E-4</v>
      </c>
      <c r="S679" s="189">
        <v>0</v>
      </c>
      <c r="T679" s="190">
        <f>S679*H679</f>
        <v>0</v>
      </c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R679" s="191" t="s">
        <v>154</v>
      </c>
      <c r="AT679" s="191" t="s">
        <v>149</v>
      </c>
      <c r="AU679" s="191" t="s">
        <v>80</v>
      </c>
      <c r="AY679" s="19" t="s">
        <v>146</v>
      </c>
      <c r="BE679" s="192">
        <f>IF(N679="základní",J679,0)</f>
        <v>0</v>
      </c>
      <c r="BF679" s="192">
        <f>IF(N679="snížená",J679,0)</f>
        <v>0</v>
      </c>
      <c r="BG679" s="192">
        <f>IF(N679="zákl. přenesená",J679,0)</f>
        <v>0</v>
      </c>
      <c r="BH679" s="192">
        <f>IF(N679="sníž. přenesená",J679,0)</f>
        <v>0</v>
      </c>
      <c r="BI679" s="192">
        <f>IF(N679="nulová",J679,0)</f>
        <v>0</v>
      </c>
      <c r="BJ679" s="19" t="s">
        <v>78</v>
      </c>
      <c r="BK679" s="192">
        <f>ROUND(I679*H679,2)</f>
        <v>0</v>
      </c>
      <c r="BL679" s="19" t="s">
        <v>154</v>
      </c>
      <c r="BM679" s="191" t="s">
        <v>1203</v>
      </c>
    </row>
    <row r="680" spans="1:65" s="2" customFormat="1" ht="19.5">
      <c r="A680" s="36"/>
      <c r="B680" s="37"/>
      <c r="C680" s="38"/>
      <c r="D680" s="193" t="s">
        <v>156</v>
      </c>
      <c r="E680" s="38"/>
      <c r="F680" s="194" t="s">
        <v>1204</v>
      </c>
      <c r="G680" s="38"/>
      <c r="H680" s="38"/>
      <c r="I680" s="195"/>
      <c r="J680" s="38"/>
      <c r="K680" s="38"/>
      <c r="L680" s="41"/>
      <c r="M680" s="196"/>
      <c r="N680" s="197"/>
      <c r="O680" s="66"/>
      <c r="P680" s="66"/>
      <c r="Q680" s="66"/>
      <c r="R680" s="66"/>
      <c r="S680" s="66"/>
      <c r="T680" s="67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T680" s="19" t="s">
        <v>156</v>
      </c>
      <c r="AU680" s="19" t="s">
        <v>80</v>
      </c>
    </row>
    <row r="681" spans="1:65" s="2" customFormat="1" ht="11.25">
      <c r="A681" s="36"/>
      <c r="B681" s="37"/>
      <c r="C681" s="38"/>
      <c r="D681" s="245" t="s">
        <v>595</v>
      </c>
      <c r="E681" s="38"/>
      <c r="F681" s="246" t="s">
        <v>1205</v>
      </c>
      <c r="G681" s="38"/>
      <c r="H681" s="38"/>
      <c r="I681" s="195"/>
      <c r="J681" s="38"/>
      <c r="K681" s="38"/>
      <c r="L681" s="41"/>
      <c r="M681" s="196"/>
      <c r="N681" s="197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595</v>
      </c>
      <c r="AU681" s="19" t="s">
        <v>80</v>
      </c>
    </row>
    <row r="682" spans="1:65" s="14" customFormat="1" ht="11.25">
      <c r="B682" s="208"/>
      <c r="C682" s="209"/>
      <c r="D682" s="193" t="s">
        <v>158</v>
      </c>
      <c r="E682" s="210" t="s">
        <v>19</v>
      </c>
      <c r="F682" s="211" t="s">
        <v>1206</v>
      </c>
      <c r="G682" s="209"/>
      <c r="H682" s="212">
        <v>4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158</v>
      </c>
      <c r="AU682" s="218" t="s">
        <v>80</v>
      </c>
      <c r="AV682" s="14" t="s">
        <v>80</v>
      </c>
      <c r="AW682" s="14" t="s">
        <v>33</v>
      </c>
      <c r="AX682" s="14" t="s">
        <v>71</v>
      </c>
      <c r="AY682" s="218" t="s">
        <v>146</v>
      </c>
    </row>
    <row r="683" spans="1:65" s="15" customFormat="1" ht="11.25">
      <c r="B683" s="219"/>
      <c r="C683" s="220"/>
      <c r="D683" s="193" t="s">
        <v>158</v>
      </c>
      <c r="E683" s="221" t="s">
        <v>19</v>
      </c>
      <c r="F683" s="222" t="s">
        <v>161</v>
      </c>
      <c r="G683" s="220"/>
      <c r="H683" s="223">
        <v>4</v>
      </c>
      <c r="I683" s="224"/>
      <c r="J683" s="220"/>
      <c r="K683" s="220"/>
      <c r="L683" s="225"/>
      <c r="M683" s="226"/>
      <c r="N683" s="227"/>
      <c r="O683" s="227"/>
      <c r="P683" s="227"/>
      <c r="Q683" s="227"/>
      <c r="R683" s="227"/>
      <c r="S683" s="227"/>
      <c r="T683" s="228"/>
      <c r="AT683" s="229" t="s">
        <v>158</v>
      </c>
      <c r="AU683" s="229" t="s">
        <v>80</v>
      </c>
      <c r="AV683" s="15" t="s">
        <v>154</v>
      </c>
      <c r="AW683" s="15" t="s">
        <v>33</v>
      </c>
      <c r="AX683" s="15" t="s">
        <v>78</v>
      </c>
      <c r="AY683" s="229" t="s">
        <v>146</v>
      </c>
    </row>
    <row r="684" spans="1:65" s="2" customFormat="1" ht="24.2" customHeight="1">
      <c r="A684" s="36"/>
      <c r="B684" s="37"/>
      <c r="C684" s="230" t="s">
        <v>1207</v>
      </c>
      <c r="D684" s="230" t="s">
        <v>170</v>
      </c>
      <c r="E684" s="231" t="s">
        <v>1208</v>
      </c>
      <c r="F684" s="232" t="s">
        <v>1209</v>
      </c>
      <c r="G684" s="233" t="s">
        <v>209</v>
      </c>
      <c r="H684" s="234">
        <v>4</v>
      </c>
      <c r="I684" s="235"/>
      <c r="J684" s="236">
        <f>ROUND(I684*H684,2)</f>
        <v>0</v>
      </c>
      <c r="K684" s="232" t="s">
        <v>592</v>
      </c>
      <c r="L684" s="237"/>
      <c r="M684" s="238" t="s">
        <v>19</v>
      </c>
      <c r="N684" s="239" t="s">
        <v>42</v>
      </c>
      <c r="O684" s="66"/>
      <c r="P684" s="189">
        <f>O684*H684</f>
        <v>0</v>
      </c>
      <c r="Q684" s="189">
        <v>0</v>
      </c>
      <c r="R684" s="189">
        <f>Q684*H684</f>
        <v>0</v>
      </c>
      <c r="S684" s="189">
        <v>0</v>
      </c>
      <c r="T684" s="190">
        <f>S684*H684</f>
        <v>0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91" t="s">
        <v>174</v>
      </c>
      <c r="AT684" s="191" t="s">
        <v>170</v>
      </c>
      <c r="AU684" s="191" t="s">
        <v>80</v>
      </c>
      <c r="AY684" s="19" t="s">
        <v>146</v>
      </c>
      <c r="BE684" s="192">
        <f>IF(N684="základní",J684,0)</f>
        <v>0</v>
      </c>
      <c r="BF684" s="192">
        <f>IF(N684="snížená",J684,0)</f>
        <v>0</v>
      </c>
      <c r="BG684" s="192">
        <f>IF(N684="zákl. přenesená",J684,0)</f>
        <v>0</v>
      </c>
      <c r="BH684" s="192">
        <f>IF(N684="sníž. přenesená",J684,0)</f>
        <v>0</v>
      </c>
      <c r="BI684" s="192">
        <f>IF(N684="nulová",J684,0)</f>
        <v>0</v>
      </c>
      <c r="BJ684" s="19" t="s">
        <v>78</v>
      </c>
      <c r="BK684" s="192">
        <f>ROUND(I684*H684,2)</f>
        <v>0</v>
      </c>
      <c r="BL684" s="19" t="s">
        <v>154</v>
      </c>
      <c r="BM684" s="191" t="s">
        <v>1210</v>
      </c>
    </row>
    <row r="685" spans="1:65" s="2" customFormat="1" ht="11.25">
      <c r="A685" s="36"/>
      <c r="B685" s="37"/>
      <c r="C685" s="38"/>
      <c r="D685" s="193" t="s">
        <v>156</v>
      </c>
      <c r="E685" s="38"/>
      <c r="F685" s="194" t="s">
        <v>1209</v>
      </c>
      <c r="G685" s="38"/>
      <c r="H685" s="38"/>
      <c r="I685" s="195"/>
      <c r="J685" s="38"/>
      <c r="K685" s="38"/>
      <c r="L685" s="41"/>
      <c r="M685" s="196"/>
      <c r="N685" s="197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9" t="s">
        <v>156</v>
      </c>
      <c r="AU685" s="19" t="s">
        <v>80</v>
      </c>
    </row>
    <row r="686" spans="1:65" s="14" customFormat="1" ht="11.25">
      <c r="B686" s="208"/>
      <c r="C686" s="209"/>
      <c r="D686" s="193" t="s">
        <v>158</v>
      </c>
      <c r="E686" s="210" t="s">
        <v>19</v>
      </c>
      <c r="F686" s="211" t="s">
        <v>1206</v>
      </c>
      <c r="G686" s="209"/>
      <c r="H686" s="212">
        <v>4</v>
      </c>
      <c r="I686" s="213"/>
      <c r="J686" s="209"/>
      <c r="K686" s="209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158</v>
      </c>
      <c r="AU686" s="218" t="s">
        <v>80</v>
      </c>
      <c r="AV686" s="14" t="s">
        <v>80</v>
      </c>
      <c r="AW686" s="14" t="s">
        <v>33</v>
      </c>
      <c r="AX686" s="14" t="s">
        <v>71</v>
      </c>
      <c r="AY686" s="218" t="s">
        <v>146</v>
      </c>
    </row>
    <row r="687" spans="1:65" s="15" customFormat="1" ht="11.25">
      <c r="B687" s="219"/>
      <c r="C687" s="220"/>
      <c r="D687" s="193" t="s">
        <v>158</v>
      </c>
      <c r="E687" s="221" t="s">
        <v>19</v>
      </c>
      <c r="F687" s="222" t="s">
        <v>161</v>
      </c>
      <c r="G687" s="220"/>
      <c r="H687" s="223">
        <v>4</v>
      </c>
      <c r="I687" s="224"/>
      <c r="J687" s="220"/>
      <c r="K687" s="220"/>
      <c r="L687" s="225"/>
      <c r="M687" s="226"/>
      <c r="N687" s="227"/>
      <c r="O687" s="227"/>
      <c r="P687" s="227"/>
      <c r="Q687" s="227"/>
      <c r="R687" s="227"/>
      <c r="S687" s="227"/>
      <c r="T687" s="228"/>
      <c r="AT687" s="229" t="s">
        <v>158</v>
      </c>
      <c r="AU687" s="229" t="s">
        <v>80</v>
      </c>
      <c r="AV687" s="15" t="s">
        <v>154</v>
      </c>
      <c r="AW687" s="15" t="s">
        <v>33</v>
      </c>
      <c r="AX687" s="15" t="s">
        <v>78</v>
      </c>
      <c r="AY687" s="229" t="s">
        <v>146</v>
      </c>
    </row>
    <row r="688" spans="1:65" s="2" customFormat="1" ht="16.5" customHeight="1">
      <c r="A688" s="36"/>
      <c r="B688" s="37"/>
      <c r="C688" s="180" t="s">
        <v>1211</v>
      </c>
      <c r="D688" s="180" t="s">
        <v>149</v>
      </c>
      <c r="E688" s="181" t="s">
        <v>1212</v>
      </c>
      <c r="F688" s="182" t="s">
        <v>1213</v>
      </c>
      <c r="G688" s="183" t="s">
        <v>164</v>
      </c>
      <c r="H688" s="184">
        <v>0.19500000000000001</v>
      </c>
      <c r="I688" s="185"/>
      <c r="J688" s="186">
        <f>ROUND(I688*H688,2)</f>
        <v>0</v>
      </c>
      <c r="K688" s="182" t="s">
        <v>592</v>
      </c>
      <c r="L688" s="41"/>
      <c r="M688" s="187" t="s">
        <v>19</v>
      </c>
      <c r="N688" s="188" t="s">
        <v>42</v>
      </c>
      <c r="O688" s="66"/>
      <c r="P688" s="189">
        <f>O688*H688</f>
        <v>0</v>
      </c>
      <c r="Q688" s="189">
        <v>0.12</v>
      </c>
      <c r="R688" s="189">
        <f>Q688*H688</f>
        <v>2.3400000000000001E-2</v>
      </c>
      <c r="S688" s="189">
        <v>2.2000000000000002</v>
      </c>
      <c r="T688" s="190">
        <f>S688*H688</f>
        <v>0.42900000000000005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91" t="s">
        <v>154</v>
      </c>
      <c r="AT688" s="191" t="s">
        <v>149</v>
      </c>
      <c r="AU688" s="191" t="s">
        <v>80</v>
      </c>
      <c r="AY688" s="19" t="s">
        <v>146</v>
      </c>
      <c r="BE688" s="192">
        <f>IF(N688="základní",J688,0)</f>
        <v>0</v>
      </c>
      <c r="BF688" s="192">
        <f>IF(N688="snížená",J688,0)</f>
        <v>0</v>
      </c>
      <c r="BG688" s="192">
        <f>IF(N688="zákl. přenesená",J688,0)</f>
        <v>0</v>
      </c>
      <c r="BH688" s="192">
        <f>IF(N688="sníž. přenesená",J688,0)</f>
        <v>0</v>
      </c>
      <c r="BI688" s="192">
        <f>IF(N688="nulová",J688,0)</f>
        <v>0</v>
      </c>
      <c r="BJ688" s="19" t="s">
        <v>78</v>
      </c>
      <c r="BK688" s="192">
        <f>ROUND(I688*H688,2)</f>
        <v>0</v>
      </c>
      <c r="BL688" s="19" t="s">
        <v>154</v>
      </c>
      <c r="BM688" s="191" t="s">
        <v>1214</v>
      </c>
    </row>
    <row r="689" spans="1:65" s="2" customFormat="1" ht="11.25">
      <c r="A689" s="36"/>
      <c r="B689" s="37"/>
      <c r="C689" s="38"/>
      <c r="D689" s="193" t="s">
        <v>156</v>
      </c>
      <c r="E689" s="38"/>
      <c r="F689" s="194" t="s">
        <v>1215</v>
      </c>
      <c r="G689" s="38"/>
      <c r="H689" s="38"/>
      <c r="I689" s="195"/>
      <c r="J689" s="38"/>
      <c r="K689" s="38"/>
      <c r="L689" s="41"/>
      <c r="M689" s="196"/>
      <c r="N689" s="197"/>
      <c r="O689" s="66"/>
      <c r="P689" s="66"/>
      <c r="Q689" s="66"/>
      <c r="R689" s="66"/>
      <c r="S689" s="66"/>
      <c r="T689" s="67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T689" s="19" t="s">
        <v>156</v>
      </c>
      <c r="AU689" s="19" t="s">
        <v>80</v>
      </c>
    </row>
    <row r="690" spans="1:65" s="2" customFormat="1" ht="11.25">
      <c r="A690" s="36"/>
      <c r="B690" s="37"/>
      <c r="C690" s="38"/>
      <c r="D690" s="245" t="s">
        <v>595</v>
      </c>
      <c r="E690" s="38"/>
      <c r="F690" s="246" t="s">
        <v>1216</v>
      </c>
      <c r="G690" s="38"/>
      <c r="H690" s="38"/>
      <c r="I690" s="195"/>
      <c r="J690" s="38"/>
      <c r="K690" s="38"/>
      <c r="L690" s="41"/>
      <c r="M690" s="196"/>
      <c r="N690" s="197"/>
      <c r="O690" s="66"/>
      <c r="P690" s="66"/>
      <c r="Q690" s="66"/>
      <c r="R690" s="66"/>
      <c r="S690" s="66"/>
      <c r="T690" s="67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T690" s="19" t="s">
        <v>595</v>
      </c>
      <c r="AU690" s="19" t="s">
        <v>80</v>
      </c>
    </row>
    <row r="691" spans="1:65" s="13" customFormat="1" ht="11.25">
      <c r="B691" s="198"/>
      <c r="C691" s="199"/>
      <c r="D691" s="193" t="s">
        <v>158</v>
      </c>
      <c r="E691" s="200" t="s">
        <v>19</v>
      </c>
      <c r="F691" s="201" t="s">
        <v>786</v>
      </c>
      <c r="G691" s="199"/>
      <c r="H691" s="200" t="s">
        <v>19</v>
      </c>
      <c r="I691" s="202"/>
      <c r="J691" s="199"/>
      <c r="K691" s="199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158</v>
      </c>
      <c r="AU691" s="207" t="s">
        <v>80</v>
      </c>
      <c r="AV691" s="13" t="s">
        <v>78</v>
      </c>
      <c r="AW691" s="13" t="s">
        <v>33</v>
      </c>
      <c r="AX691" s="13" t="s">
        <v>71</v>
      </c>
      <c r="AY691" s="207" t="s">
        <v>146</v>
      </c>
    </row>
    <row r="692" spans="1:65" s="14" customFormat="1" ht="11.25">
      <c r="B692" s="208"/>
      <c r="C692" s="209"/>
      <c r="D692" s="193" t="s">
        <v>158</v>
      </c>
      <c r="E692" s="210" t="s">
        <v>19</v>
      </c>
      <c r="F692" s="211" t="s">
        <v>1217</v>
      </c>
      <c r="G692" s="209"/>
      <c r="H692" s="212">
        <v>0.19500000000000001</v>
      </c>
      <c r="I692" s="213"/>
      <c r="J692" s="209"/>
      <c r="K692" s="209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158</v>
      </c>
      <c r="AU692" s="218" t="s">
        <v>80</v>
      </c>
      <c r="AV692" s="14" t="s">
        <v>80</v>
      </c>
      <c r="AW692" s="14" t="s">
        <v>33</v>
      </c>
      <c r="AX692" s="14" t="s">
        <v>71</v>
      </c>
      <c r="AY692" s="218" t="s">
        <v>146</v>
      </c>
    </row>
    <row r="693" spans="1:65" s="15" customFormat="1" ht="11.25">
      <c r="B693" s="219"/>
      <c r="C693" s="220"/>
      <c r="D693" s="193" t="s">
        <v>158</v>
      </c>
      <c r="E693" s="221" t="s">
        <v>19</v>
      </c>
      <c r="F693" s="222" t="s">
        <v>161</v>
      </c>
      <c r="G693" s="220"/>
      <c r="H693" s="223">
        <v>0.19500000000000001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AT693" s="229" t="s">
        <v>158</v>
      </c>
      <c r="AU693" s="229" t="s">
        <v>80</v>
      </c>
      <c r="AV693" s="15" t="s">
        <v>154</v>
      </c>
      <c r="AW693" s="15" t="s">
        <v>33</v>
      </c>
      <c r="AX693" s="15" t="s">
        <v>78</v>
      </c>
      <c r="AY693" s="229" t="s">
        <v>146</v>
      </c>
    </row>
    <row r="694" spans="1:65" s="2" customFormat="1" ht="24.2" customHeight="1">
      <c r="A694" s="36"/>
      <c r="B694" s="37"/>
      <c r="C694" s="180" t="s">
        <v>1218</v>
      </c>
      <c r="D694" s="180" t="s">
        <v>149</v>
      </c>
      <c r="E694" s="181" t="s">
        <v>1219</v>
      </c>
      <c r="F694" s="182" t="s">
        <v>1220</v>
      </c>
      <c r="G694" s="183" t="s">
        <v>708</v>
      </c>
      <c r="H694" s="184">
        <v>545.52</v>
      </c>
      <c r="I694" s="185"/>
      <c r="J694" s="186">
        <f>ROUND(I694*H694,2)</f>
        <v>0</v>
      </c>
      <c r="K694" s="182" t="s">
        <v>592</v>
      </c>
      <c r="L694" s="41"/>
      <c r="M694" s="187" t="s">
        <v>19</v>
      </c>
      <c r="N694" s="188" t="s">
        <v>42</v>
      </c>
      <c r="O694" s="66"/>
      <c r="P694" s="189">
        <f>O694*H694</f>
        <v>0</v>
      </c>
      <c r="Q694" s="189">
        <v>0</v>
      </c>
      <c r="R694" s="189">
        <f>Q694*H694</f>
        <v>0</v>
      </c>
      <c r="S694" s="189">
        <v>1E-3</v>
      </c>
      <c r="T694" s="190">
        <f>S694*H694</f>
        <v>0.54552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191" t="s">
        <v>154</v>
      </c>
      <c r="AT694" s="191" t="s">
        <v>149</v>
      </c>
      <c r="AU694" s="191" t="s">
        <v>80</v>
      </c>
      <c r="AY694" s="19" t="s">
        <v>146</v>
      </c>
      <c r="BE694" s="192">
        <f>IF(N694="základní",J694,0)</f>
        <v>0</v>
      </c>
      <c r="BF694" s="192">
        <f>IF(N694="snížená",J694,0)</f>
        <v>0</v>
      </c>
      <c r="BG694" s="192">
        <f>IF(N694="zákl. přenesená",J694,0)</f>
        <v>0</v>
      </c>
      <c r="BH694" s="192">
        <f>IF(N694="sníž. přenesená",J694,0)</f>
        <v>0</v>
      </c>
      <c r="BI694" s="192">
        <f>IF(N694="nulová",J694,0)</f>
        <v>0</v>
      </c>
      <c r="BJ694" s="19" t="s">
        <v>78</v>
      </c>
      <c r="BK694" s="192">
        <f>ROUND(I694*H694,2)</f>
        <v>0</v>
      </c>
      <c r="BL694" s="19" t="s">
        <v>154</v>
      </c>
      <c r="BM694" s="191" t="s">
        <v>1221</v>
      </c>
    </row>
    <row r="695" spans="1:65" s="2" customFormat="1" ht="48.75">
      <c r="A695" s="36"/>
      <c r="B695" s="37"/>
      <c r="C695" s="38"/>
      <c r="D695" s="193" t="s">
        <v>156</v>
      </c>
      <c r="E695" s="38"/>
      <c r="F695" s="194" t="s">
        <v>1222</v>
      </c>
      <c r="G695" s="38"/>
      <c r="H695" s="38"/>
      <c r="I695" s="195"/>
      <c r="J695" s="38"/>
      <c r="K695" s="38"/>
      <c r="L695" s="41"/>
      <c r="M695" s="196"/>
      <c r="N695" s="197"/>
      <c r="O695" s="66"/>
      <c r="P695" s="66"/>
      <c r="Q695" s="66"/>
      <c r="R695" s="66"/>
      <c r="S695" s="66"/>
      <c r="T695" s="67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T695" s="19" t="s">
        <v>156</v>
      </c>
      <c r="AU695" s="19" t="s">
        <v>80</v>
      </c>
    </row>
    <row r="696" spans="1:65" s="2" customFormat="1" ht="11.25">
      <c r="A696" s="36"/>
      <c r="B696" s="37"/>
      <c r="C696" s="38"/>
      <c r="D696" s="245" t="s">
        <v>595</v>
      </c>
      <c r="E696" s="38"/>
      <c r="F696" s="246" t="s">
        <v>1223</v>
      </c>
      <c r="G696" s="38"/>
      <c r="H696" s="38"/>
      <c r="I696" s="195"/>
      <c r="J696" s="38"/>
      <c r="K696" s="38"/>
      <c r="L696" s="41"/>
      <c r="M696" s="196"/>
      <c r="N696" s="197"/>
      <c r="O696" s="66"/>
      <c r="P696" s="66"/>
      <c r="Q696" s="66"/>
      <c r="R696" s="66"/>
      <c r="S696" s="66"/>
      <c r="T696" s="67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9" t="s">
        <v>595</v>
      </c>
      <c r="AU696" s="19" t="s">
        <v>80</v>
      </c>
    </row>
    <row r="697" spans="1:65" s="13" customFormat="1" ht="11.25">
      <c r="B697" s="198"/>
      <c r="C697" s="199"/>
      <c r="D697" s="193" t="s">
        <v>158</v>
      </c>
      <c r="E697" s="200" t="s">
        <v>19</v>
      </c>
      <c r="F697" s="201" t="s">
        <v>1224</v>
      </c>
      <c r="G697" s="199"/>
      <c r="H697" s="200" t="s">
        <v>19</v>
      </c>
      <c r="I697" s="202"/>
      <c r="J697" s="199"/>
      <c r="K697" s="199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158</v>
      </c>
      <c r="AU697" s="207" t="s">
        <v>80</v>
      </c>
      <c r="AV697" s="13" t="s">
        <v>78</v>
      </c>
      <c r="AW697" s="13" t="s">
        <v>33</v>
      </c>
      <c r="AX697" s="13" t="s">
        <v>71</v>
      </c>
      <c r="AY697" s="207" t="s">
        <v>146</v>
      </c>
    </row>
    <row r="698" spans="1:65" s="14" customFormat="1" ht="11.25">
      <c r="B698" s="208"/>
      <c r="C698" s="209"/>
      <c r="D698" s="193" t="s">
        <v>158</v>
      </c>
      <c r="E698" s="210" t="s">
        <v>19</v>
      </c>
      <c r="F698" s="211" t="s">
        <v>895</v>
      </c>
      <c r="G698" s="209"/>
      <c r="H698" s="212">
        <v>418.32</v>
      </c>
      <c r="I698" s="213"/>
      <c r="J698" s="209"/>
      <c r="K698" s="209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158</v>
      </c>
      <c r="AU698" s="218" t="s">
        <v>80</v>
      </c>
      <c r="AV698" s="14" t="s">
        <v>80</v>
      </c>
      <c r="AW698" s="14" t="s">
        <v>33</v>
      </c>
      <c r="AX698" s="14" t="s">
        <v>71</v>
      </c>
      <c r="AY698" s="218" t="s">
        <v>146</v>
      </c>
    </row>
    <row r="699" spans="1:65" s="13" customFormat="1" ht="11.25">
      <c r="B699" s="198"/>
      <c r="C699" s="199"/>
      <c r="D699" s="193" t="s">
        <v>158</v>
      </c>
      <c r="E699" s="200" t="s">
        <v>19</v>
      </c>
      <c r="F699" s="201" t="s">
        <v>897</v>
      </c>
      <c r="G699" s="199"/>
      <c r="H699" s="200" t="s">
        <v>19</v>
      </c>
      <c r="I699" s="202"/>
      <c r="J699" s="199"/>
      <c r="K699" s="199"/>
      <c r="L699" s="203"/>
      <c r="M699" s="204"/>
      <c r="N699" s="205"/>
      <c r="O699" s="205"/>
      <c r="P699" s="205"/>
      <c r="Q699" s="205"/>
      <c r="R699" s="205"/>
      <c r="S699" s="205"/>
      <c r="T699" s="206"/>
      <c r="AT699" s="207" t="s">
        <v>158</v>
      </c>
      <c r="AU699" s="207" t="s">
        <v>80</v>
      </c>
      <c r="AV699" s="13" t="s">
        <v>78</v>
      </c>
      <c r="AW699" s="13" t="s">
        <v>33</v>
      </c>
      <c r="AX699" s="13" t="s">
        <v>71</v>
      </c>
      <c r="AY699" s="207" t="s">
        <v>146</v>
      </c>
    </row>
    <row r="700" spans="1:65" s="14" customFormat="1" ht="11.25">
      <c r="B700" s="208"/>
      <c r="C700" s="209"/>
      <c r="D700" s="193" t="s">
        <v>158</v>
      </c>
      <c r="E700" s="210" t="s">
        <v>19</v>
      </c>
      <c r="F700" s="211" t="s">
        <v>898</v>
      </c>
      <c r="G700" s="209"/>
      <c r="H700" s="212">
        <v>127.2</v>
      </c>
      <c r="I700" s="213"/>
      <c r="J700" s="209"/>
      <c r="K700" s="209"/>
      <c r="L700" s="214"/>
      <c r="M700" s="215"/>
      <c r="N700" s="216"/>
      <c r="O700" s="216"/>
      <c r="P700" s="216"/>
      <c r="Q700" s="216"/>
      <c r="R700" s="216"/>
      <c r="S700" s="216"/>
      <c r="T700" s="217"/>
      <c r="AT700" s="218" t="s">
        <v>158</v>
      </c>
      <c r="AU700" s="218" t="s">
        <v>80</v>
      </c>
      <c r="AV700" s="14" t="s">
        <v>80</v>
      </c>
      <c r="AW700" s="14" t="s">
        <v>33</v>
      </c>
      <c r="AX700" s="14" t="s">
        <v>71</v>
      </c>
      <c r="AY700" s="218" t="s">
        <v>146</v>
      </c>
    </row>
    <row r="701" spans="1:65" s="15" customFormat="1" ht="11.25">
      <c r="B701" s="219"/>
      <c r="C701" s="220"/>
      <c r="D701" s="193" t="s">
        <v>158</v>
      </c>
      <c r="E701" s="221" t="s">
        <v>19</v>
      </c>
      <c r="F701" s="222" t="s">
        <v>161</v>
      </c>
      <c r="G701" s="220"/>
      <c r="H701" s="223">
        <v>545.52</v>
      </c>
      <c r="I701" s="224"/>
      <c r="J701" s="220"/>
      <c r="K701" s="220"/>
      <c r="L701" s="225"/>
      <c r="M701" s="226"/>
      <c r="N701" s="227"/>
      <c r="O701" s="227"/>
      <c r="P701" s="227"/>
      <c r="Q701" s="227"/>
      <c r="R701" s="227"/>
      <c r="S701" s="227"/>
      <c r="T701" s="228"/>
      <c r="AT701" s="229" t="s">
        <v>158</v>
      </c>
      <c r="AU701" s="229" t="s">
        <v>80</v>
      </c>
      <c r="AV701" s="15" t="s">
        <v>154</v>
      </c>
      <c r="AW701" s="15" t="s">
        <v>33</v>
      </c>
      <c r="AX701" s="15" t="s">
        <v>78</v>
      </c>
      <c r="AY701" s="229" t="s">
        <v>146</v>
      </c>
    </row>
    <row r="702" spans="1:65" s="2" customFormat="1" ht="16.5" customHeight="1">
      <c r="A702" s="36"/>
      <c r="B702" s="37"/>
      <c r="C702" s="180" t="s">
        <v>1225</v>
      </c>
      <c r="D702" s="180" t="s">
        <v>149</v>
      </c>
      <c r="E702" s="181" t="s">
        <v>1226</v>
      </c>
      <c r="F702" s="182" t="s">
        <v>1227</v>
      </c>
      <c r="G702" s="183" t="s">
        <v>251</v>
      </c>
      <c r="H702" s="184">
        <v>15.29</v>
      </c>
      <c r="I702" s="185"/>
      <c r="J702" s="186">
        <f>ROUND(I702*H702,2)</f>
        <v>0</v>
      </c>
      <c r="K702" s="182" t="s">
        <v>592</v>
      </c>
      <c r="L702" s="41"/>
      <c r="M702" s="187" t="s">
        <v>19</v>
      </c>
      <c r="N702" s="188" t="s">
        <v>42</v>
      </c>
      <c r="O702" s="66"/>
      <c r="P702" s="189">
        <f>O702*H702</f>
        <v>0</v>
      </c>
      <c r="Q702" s="189">
        <v>8.0000000000000007E-5</v>
      </c>
      <c r="R702" s="189">
        <f>Q702*H702</f>
        <v>1.2232E-3</v>
      </c>
      <c r="S702" s="189">
        <v>1.7999999999999999E-2</v>
      </c>
      <c r="T702" s="190">
        <f>S702*H702</f>
        <v>0.27521999999999996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91" t="s">
        <v>154</v>
      </c>
      <c r="AT702" s="191" t="s">
        <v>149</v>
      </c>
      <c r="AU702" s="191" t="s">
        <v>80</v>
      </c>
      <c r="AY702" s="19" t="s">
        <v>146</v>
      </c>
      <c r="BE702" s="192">
        <f>IF(N702="základní",J702,0)</f>
        <v>0</v>
      </c>
      <c r="BF702" s="192">
        <f>IF(N702="snížená",J702,0)</f>
        <v>0</v>
      </c>
      <c r="BG702" s="192">
        <f>IF(N702="zákl. přenesená",J702,0)</f>
        <v>0</v>
      </c>
      <c r="BH702" s="192">
        <f>IF(N702="sníž. přenesená",J702,0)</f>
        <v>0</v>
      </c>
      <c r="BI702" s="192">
        <f>IF(N702="nulová",J702,0)</f>
        <v>0</v>
      </c>
      <c r="BJ702" s="19" t="s">
        <v>78</v>
      </c>
      <c r="BK702" s="192">
        <f>ROUND(I702*H702,2)</f>
        <v>0</v>
      </c>
      <c r="BL702" s="19" t="s">
        <v>154</v>
      </c>
      <c r="BM702" s="191" t="s">
        <v>1228</v>
      </c>
    </row>
    <row r="703" spans="1:65" s="2" customFormat="1" ht="19.5">
      <c r="A703" s="36"/>
      <c r="B703" s="37"/>
      <c r="C703" s="38"/>
      <c r="D703" s="193" t="s">
        <v>156</v>
      </c>
      <c r="E703" s="38"/>
      <c r="F703" s="194" t="s">
        <v>1229</v>
      </c>
      <c r="G703" s="38"/>
      <c r="H703" s="38"/>
      <c r="I703" s="195"/>
      <c r="J703" s="38"/>
      <c r="K703" s="38"/>
      <c r="L703" s="41"/>
      <c r="M703" s="196"/>
      <c r="N703" s="197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156</v>
      </c>
      <c r="AU703" s="19" t="s">
        <v>80</v>
      </c>
    </row>
    <row r="704" spans="1:65" s="2" customFormat="1" ht="11.25">
      <c r="A704" s="36"/>
      <c r="B704" s="37"/>
      <c r="C704" s="38"/>
      <c r="D704" s="245" t="s">
        <v>595</v>
      </c>
      <c r="E704" s="38"/>
      <c r="F704" s="246" t="s">
        <v>1230</v>
      </c>
      <c r="G704" s="38"/>
      <c r="H704" s="38"/>
      <c r="I704" s="195"/>
      <c r="J704" s="38"/>
      <c r="K704" s="38"/>
      <c r="L704" s="41"/>
      <c r="M704" s="196"/>
      <c r="N704" s="197"/>
      <c r="O704" s="66"/>
      <c r="P704" s="66"/>
      <c r="Q704" s="66"/>
      <c r="R704" s="66"/>
      <c r="S704" s="66"/>
      <c r="T704" s="67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T704" s="19" t="s">
        <v>595</v>
      </c>
      <c r="AU704" s="19" t="s">
        <v>80</v>
      </c>
    </row>
    <row r="705" spans="1:65" s="13" customFormat="1" ht="11.25">
      <c r="B705" s="198"/>
      <c r="C705" s="199"/>
      <c r="D705" s="193" t="s">
        <v>158</v>
      </c>
      <c r="E705" s="200" t="s">
        <v>19</v>
      </c>
      <c r="F705" s="201" t="s">
        <v>1231</v>
      </c>
      <c r="G705" s="199"/>
      <c r="H705" s="200" t="s">
        <v>19</v>
      </c>
      <c r="I705" s="202"/>
      <c r="J705" s="199"/>
      <c r="K705" s="199"/>
      <c r="L705" s="203"/>
      <c r="M705" s="204"/>
      <c r="N705" s="205"/>
      <c r="O705" s="205"/>
      <c r="P705" s="205"/>
      <c r="Q705" s="205"/>
      <c r="R705" s="205"/>
      <c r="S705" s="205"/>
      <c r="T705" s="206"/>
      <c r="AT705" s="207" t="s">
        <v>158</v>
      </c>
      <c r="AU705" s="207" t="s">
        <v>80</v>
      </c>
      <c r="AV705" s="13" t="s">
        <v>78</v>
      </c>
      <c r="AW705" s="13" t="s">
        <v>33</v>
      </c>
      <c r="AX705" s="13" t="s">
        <v>71</v>
      </c>
      <c r="AY705" s="207" t="s">
        <v>146</v>
      </c>
    </row>
    <row r="706" spans="1:65" s="14" customFormat="1" ht="11.25">
      <c r="B706" s="208"/>
      <c r="C706" s="209"/>
      <c r="D706" s="193" t="s">
        <v>158</v>
      </c>
      <c r="E706" s="210" t="s">
        <v>19</v>
      </c>
      <c r="F706" s="211" t="s">
        <v>1053</v>
      </c>
      <c r="G706" s="209"/>
      <c r="H706" s="212">
        <v>15.29</v>
      </c>
      <c r="I706" s="213"/>
      <c r="J706" s="209"/>
      <c r="K706" s="209"/>
      <c r="L706" s="214"/>
      <c r="M706" s="215"/>
      <c r="N706" s="216"/>
      <c r="O706" s="216"/>
      <c r="P706" s="216"/>
      <c r="Q706" s="216"/>
      <c r="R706" s="216"/>
      <c r="S706" s="216"/>
      <c r="T706" s="217"/>
      <c r="AT706" s="218" t="s">
        <v>158</v>
      </c>
      <c r="AU706" s="218" t="s">
        <v>80</v>
      </c>
      <c r="AV706" s="14" t="s">
        <v>80</v>
      </c>
      <c r="AW706" s="14" t="s">
        <v>33</v>
      </c>
      <c r="AX706" s="14" t="s">
        <v>71</v>
      </c>
      <c r="AY706" s="218" t="s">
        <v>146</v>
      </c>
    </row>
    <row r="707" spans="1:65" s="15" customFormat="1" ht="11.25">
      <c r="B707" s="219"/>
      <c r="C707" s="220"/>
      <c r="D707" s="193" t="s">
        <v>158</v>
      </c>
      <c r="E707" s="221" t="s">
        <v>19</v>
      </c>
      <c r="F707" s="222" t="s">
        <v>161</v>
      </c>
      <c r="G707" s="220"/>
      <c r="H707" s="223">
        <v>15.29</v>
      </c>
      <c r="I707" s="224"/>
      <c r="J707" s="220"/>
      <c r="K707" s="220"/>
      <c r="L707" s="225"/>
      <c r="M707" s="226"/>
      <c r="N707" s="227"/>
      <c r="O707" s="227"/>
      <c r="P707" s="227"/>
      <c r="Q707" s="227"/>
      <c r="R707" s="227"/>
      <c r="S707" s="227"/>
      <c r="T707" s="228"/>
      <c r="AT707" s="229" t="s">
        <v>158</v>
      </c>
      <c r="AU707" s="229" t="s">
        <v>80</v>
      </c>
      <c r="AV707" s="15" t="s">
        <v>154</v>
      </c>
      <c r="AW707" s="15" t="s">
        <v>33</v>
      </c>
      <c r="AX707" s="15" t="s">
        <v>78</v>
      </c>
      <c r="AY707" s="229" t="s">
        <v>146</v>
      </c>
    </row>
    <row r="708" spans="1:65" s="2" customFormat="1" ht="24.2" customHeight="1">
      <c r="A708" s="36"/>
      <c r="B708" s="37"/>
      <c r="C708" s="180" t="s">
        <v>1232</v>
      </c>
      <c r="D708" s="180" t="s">
        <v>149</v>
      </c>
      <c r="E708" s="181" t="s">
        <v>1233</v>
      </c>
      <c r="F708" s="182" t="s">
        <v>1234</v>
      </c>
      <c r="G708" s="183" t="s">
        <v>251</v>
      </c>
      <c r="H708" s="184">
        <v>3.4</v>
      </c>
      <c r="I708" s="185"/>
      <c r="J708" s="186">
        <f>ROUND(I708*H708,2)</f>
        <v>0</v>
      </c>
      <c r="K708" s="182" t="s">
        <v>592</v>
      </c>
      <c r="L708" s="41"/>
      <c r="M708" s="187" t="s">
        <v>19</v>
      </c>
      <c r="N708" s="188" t="s">
        <v>42</v>
      </c>
      <c r="O708" s="66"/>
      <c r="P708" s="189">
        <f>O708*H708</f>
        <v>0</v>
      </c>
      <c r="Q708" s="189">
        <v>9.7000000000000005E-4</v>
      </c>
      <c r="R708" s="189">
        <f>Q708*H708</f>
        <v>3.2980000000000002E-3</v>
      </c>
      <c r="S708" s="189">
        <v>4.3E-3</v>
      </c>
      <c r="T708" s="190">
        <f>S708*H708</f>
        <v>1.4619999999999999E-2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191" t="s">
        <v>154</v>
      </c>
      <c r="AT708" s="191" t="s">
        <v>149</v>
      </c>
      <c r="AU708" s="191" t="s">
        <v>80</v>
      </c>
      <c r="AY708" s="19" t="s">
        <v>146</v>
      </c>
      <c r="BE708" s="192">
        <f>IF(N708="základní",J708,0)</f>
        <v>0</v>
      </c>
      <c r="BF708" s="192">
        <f>IF(N708="snížená",J708,0)</f>
        <v>0</v>
      </c>
      <c r="BG708" s="192">
        <f>IF(N708="zákl. přenesená",J708,0)</f>
        <v>0</v>
      </c>
      <c r="BH708" s="192">
        <f>IF(N708="sníž. přenesená",J708,0)</f>
        <v>0</v>
      </c>
      <c r="BI708" s="192">
        <f>IF(N708="nulová",J708,0)</f>
        <v>0</v>
      </c>
      <c r="BJ708" s="19" t="s">
        <v>78</v>
      </c>
      <c r="BK708" s="192">
        <f>ROUND(I708*H708,2)</f>
        <v>0</v>
      </c>
      <c r="BL708" s="19" t="s">
        <v>154</v>
      </c>
      <c r="BM708" s="191" t="s">
        <v>1235</v>
      </c>
    </row>
    <row r="709" spans="1:65" s="2" customFormat="1" ht="29.25">
      <c r="A709" s="36"/>
      <c r="B709" s="37"/>
      <c r="C709" s="38"/>
      <c r="D709" s="193" t="s">
        <v>156</v>
      </c>
      <c r="E709" s="38"/>
      <c r="F709" s="194" t="s">
        <v>1236</v>
      </c>
      <c r="G709" s="38"/>
      <c r="H709" s="38"/>
      <c r="I709" s="195"/>
      <c r="J709" s="38"/>
      <c r="K709" s="38"/>
      <c r="L709" s="41"/>
      <c r="M709" s="196"/>
      <c r="N709" s="197"/>
      <c r="O709" s="66"/>
      <c r="P709" s="66"/>
      <c r="Q709" s="66"/>
      <c r="R709" s="66"/>
      <c r="S709" s="66"/>
      <c r="T709" s="67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T709" s="19" t="s">
        <v>156</v>
      </c>
      <c r="AU709" s="19" t="s">
        <v>80</v>
      </c>
    </row>
    <row r="710" spans="1:65" s="2" customFormat="1" ht="11.25">
      <c r="A710" s="36"/>
      <c r="B710" s="37"/>
      <c r="C710" s="38"/>
      <c r="D710" s="245" t="s">
        <v>595</v>
      </c>
      <c r="E710" s="38"/>
      <c r="F710" s="246" t="s">
        <v>1237</v>
      </c>
      <c r="G710" s="38"/>
      <c r="H710" s="38"/>
      <c r="I710" s="195"/>
      <c r="J710" s="38"/>
      <c r="K710" s="38"/>
      <c r="L710" s="41"/>
      <c r="M710" s="196"/>
      <c r="N710" s="197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595</v>
      </c>
      <c r="AU710" s="19" t="s">
        <v>80</v>
      </c>
    </row>
    <row r="711" spans="1:65" s="14" customFormat="1" ht="22.5">
      <c r="B711" s="208"/>
      <c r="C711" s="209"/>
      <c r="D711" s="193" t="s">
        <v>158</v>
      </c>
      <c r="E711" s="210" t="s">
        <v>19</v>
      </c>
      <c r="F711" s="211" t="s">
        <v>1238</v>
      </c>
      <c r="G711" s="209"/>
      <c r="H711" s="212">
        <v>3.4</v>
      </c>
      <c r="I711" s="213"/>
      <c r="J711" s="209"/>
      <c r="K711" s="209"/>
      <c r="L711" s="214"/>
      <c r="M711" s="215"/>
      <c r="N711" s="216"/>
      <c r="O711" s="216"/>
      <c r="P711" s="216"/>
      <c r="Q711" s="216"/>
      <c r="R711" s="216"/>
      <c r="S711" s="216"/>
      <c r="T711" s="217"/>
      <c r="AT711" s="218" t="s">
        <v>158</v>
      </c>
      <c r="AU711" s="218" t="s">
        <v>80</v>
      </c>
      <c r="AV711" s="14" t="s">
        <v>80</v>
      </c>
      <c r="AW711" s="14" t="s">
        <v>33</v>
      </c>
      <c r="AX711" s="14" t="s">
        <v>71</v>
      </c>
      <c r="AY711" s="218" t="s">
        <v>146</v>
      </c>
    </row>
    <row r="712" spans="1:65" s="15" customFormat="1" ht="11.25">
      <c r="B712" s="219"/>
      <c r="C712" s="220"/>
      <c r="D712" s="193" t="s">
        <v>158</v>
      </c>
      <c r="E712" s="221" t="s">
        <v>19</v>
      </c>
      <c r="F712" s="222" t="s">
        <v>161</v>
      </c>
      <c r="G712" s="220"/>
      <c r="H712" s="223">
        <v>3.4</v>
      </c>
      <c r="I712" s="224"/>
      <c r="J712" s="220"/>
      <c r="K712" s="220"/>
      <c r="L712" s="225"/>
      <c r="M712" s="226"/>
      <c r="N712" s="227"/>
      <c r="O712" s="227"/>
      <c r="P712" s="227"/>
      <c r="Q712" s="227"/>
      <c r="R712" s="227"/>
      <c r="S712" s="227"/>
      <c r="T712" s="228"/>
      <c r="AT712" s="229" t="s">
        <v>158</v>
      </c>
      <c r="AU712" s="229" t="s">
        <v>80</v>
      </c>
      <c r="AV712" s="15" t="s">
        <v>154</v>
      </c>
      <c r="AW712" s="15" t="s">
        <v>33</v>
      </c>
      <c r="AX712" s="15" t="s">
        <v>78</v>
      </c>
      <c r="AY712" s="229" t="s">
        <v>146</v>
      </c>
    </row>
    <row r="713" spans="1:65" s="2" customFormat="1" ht="21.75" customHeight="1">
      <c r="A713" s="36"/>
      <c r="B713" s="37"/>
      <c r="C713" s="180" t="s">
        <v>1239</v>
      </c>
      <c r="D713" s="180" t="s">
        <v>149</v>
      </c>
      <c r="E713" s="181" t="s">
        <v>1240</v>
      </c>
      <c r="F713" s="182" t="s">
        <v>1241</v>
      </c>
      <c r="G713" s="183" t="s">
        <v>152</v>
      </c>
      <c r="H713" s="184">
        <v>12.679</v>
      </c>
      <c r="I713" s="185"/>
      <c r="J713" s="186">
        <f>ROUND(I713*H713,2)</f>
        <v>0</v>
      </c>
      <c r="K713" s="182" t="s">
        <v>592</v>
      </c>
      <c r="L713" s="41"/>
      <c r="M713" s="187" t="s">
        <v>19</v>
      </c>
      <c r="N713" s="188" t="s">
        <v>42</v>
      </c>
      <c r="O713" s="66"/>
      <c r="P713" s="189">
        <f>O713*H713</f>
        <v>0</v>
      </c>
      <c r="Q713" s="189">
        <v>0</v>
      </c>
      <c r="R713" s="189">
        <f>Q713*H713</f>
        <v>0</v>
      </c>
      <c r="S713" s="189">
        <v>2.1999999999999999E-2</v>
      </c>
      <c r="T713" s="190">
        <f>S713*H713</f>
        <v>0.27893799999999996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91" t="s">
        <v>154</v>
      </c>
      <c r="AT713" s="191" t="s">
        <v>149</v>
      </c>
      <c r="AU713" s="191" t="s">
        <v>80</v>
      </c>
      <c r="AY713" s="19" t="s">
        <v>146</v>
      </c>
      <c r="BE713" s="192">
        <f>IF(N713="základní",J713,0)</f>
        <v>0</v>
      </c>
      <c r="BF713" s="192">
        <f>IF(N713="snížená",J713,0)</f>
        <v>0</v>
      </c>
      <c r="BG713" s="192">
        <f>IF(N713="zákl. přenesená",J713,0)</f>
        <v>0</v>
      </c>
      <c r="BH713" s="192">
        <f>IF(N713="sníž. přenesená",J713,0)</f>
        <v>0</v>
      </c>
      <c r="BI713" s="192">
        <f>IF(N713="nulová",J713,0)</f>
        <v>0</v>
      </c>
      <c r="BJ713" s="19" t="s">
        <v>78</v>
      </c>
      <c r="BK713" s="192">
        <f>ROUND(I713*H713,2)</f>
        <v>0</v>
      </c>
      <c r="BL713" s="19" t="s">
        <v>154</v>
      </c>
      <c r="BM713" s="191" t="s">
        <v>1242</v>
      </c>
    </row>
    <row r="714" spans="1:65" s="2" customFormat="1" ht="11.25">
      <c r="A714" s="36"/>
      <c r="B714" s="37"/>
      <c r="C714" s="38"/>
      <c r="D714" s="193" t="s">
        <v>156</v>
      </c>
      <c r="E714" s="38"/>
      <c r="F714" s="194" t="s">
        <v>1243</v>
      </c>
      <c r="G714" s="38"/>
      <c r="H714" s="38"/>
      <c r="I714" s="195"/>
      <c r="J714" s="38"/>
      <c r="K714" s="38"/>
      <c r="L714" s="41"/>
      <c r="M714" s="196"/>
      <c r="N714" s="197"/>
      <c r="O714" s="66"/>
      <c r="P714" s="66"/>
      <c r="Q714" s="66"/>
      <c r="R714" s="66"/>
      <c r="S714" s="66"/>
      <c r="T714" s="67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T714" s="19" t="s">
        <v>156</v>
      </c>
      <c r="AU714" s="19" t="s">
        <v>80</v>
      </c>
    </row>
    <row r="715" spans="1:65" s="2" customFormat="1" ht="11.25">
      <c r="A715" s="36"/>
      <c r="B715" s="37"/>
      <c r="C715" s="38"/>
      <c r="D715" s="245" t="s">
        <v>595</v>
      </c>
      <c r="E715" s="38"/>
      <c r="F715" s="246" t="s">
        <v>1244</v>
      </c>
      <c r="G715" s="38"/>
      <c r="H715" s="38"/>
      <c r="I715" s="195"/>
      <c r="J715" s="38"/>
      <c r="K715" s="38"/>
      <c r="L715" s="41"/>
      <c r="M715" s="196"/>
      <c r="N715" s="197"/>
      <c r="O715" s="66"/>
      <c r="P715" s="66"/>
      <c r="Q715" s="66"/>
      <c r="R715" s="66"/>
      <c r="S715" s="66"/>
      <c r="T715" s="67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9" t="s">
        <v>595</v>
      </c>
      <c r="AU715" s="19" t="s">
        <v>80</v>
      </c>
    </row>
    <row r="716" spans="1:65" s="13" customFormat="1" ht="11.25">
      <c r="B716" s="198"/>
      <c r="C716" s="199"/>
      <c r="D716" s="193" t="s">
        <v>158</v>
      </c>
      <c r="E716" s="200" t="s">
        <v>19</v>
      </c>
      <c r="F716" s="201" t="s">
        <v>1245</v>
      </c>
      <c r="G716" s="199"/>
      <c r="H716" s="200" t="s">
        <v>19</v>
      </c>
      <c r="I716" s="202"/>
      <c r="J716" s="199"/>
      <c r="K716" s="199"/>
      <c r="L716" s="203"/>
      <c r="M716" s="204"/>
      <c r="N716" s="205"/>
      <c r="O716" s="205"/>
      <c r="P716" s="205"/>
      <c r="Q716" s="205"/>
      <c r="R716" s="205"/>
      <c r="S716" s="205"/>
      <c r="T716" s="206"/>
      <c r="AT716" s="207" t="s">
        <v>158</v>
      </c>
      <c r="AU716" s="207" t="s">
        <v>80</v>
      </c>
      <c r="AV716" s="13" t="s">
        <v>78</v>
      </c>
      <c r="AW716" s="13" t="s">
        <v>33</v>
      </c>
      <c r="AX716" s="13" t="s">
        <v>71</v>
      </c>
      <c r="AY716" s="207" t="s">
        <v>146</v>
      </c>
    </row>
    <row r="717" spans="1:65" s="13" customFormat="1" ht="11.25">
      <c r="B717" s="198"/>
      <c r="C717" s="199"/>
      <c r="D717" s="193" t="s">
        <v>158</v>
      </c>
      <c r="E717" s="200" t="s">
        <v>19</v>
      </c>
      <c r="F717" s="201" t="s">
        <v>1246</v>
      </c>
      <c r="G717" s="199"/>
      <c r="H717" s="200" t="s">
        <v>19</v>
      </c>
      <c r="I717" s="202"/>
      <c r="J717" s="199"/>
      <c r="K717" s="199"/>
      <c r="L717" s="203"/>
      <c r="M717" s="204"/>
      <c r="N717" s="205"/>
      <c r="O717" s="205"/>
      <c r="P717" s="205"/>
      <c r="Q717" s="205"/>
      <c r="R717" s="205"/>
      <c r="S717" s="205"/>
      <c r="T717" s="206"/>
      <c r="AT717" s="207" t="s">
        <v>158</v>
      </c>
      <c r="AU717" s="207" t="s">
        <v>80</v>
      </c>
      <c r="AV717" s="13" t="s">
        <v>78</v>
      </c>
      <c r="AW717" s="13" t="s">
        <v>33</v>
      </c>
      <c r="AX717" s="13" t="s">
        <v>71</v>
      </c>
      <c r="AY717" s="207" t="s">
        <v>146</v>
      </c>
    </row>
    <row r="718" spans="1:65" s="13" customFormat="1" ht="11.25">
      <c r="B718" s="198"/>
      <c r="C718" s="199"/>
      <c r="D718" s="193" t="s">
        <v>158</v>
      </c>
      <c r="E718" s="200" t="s">
        <v>19</v>
      </c>
      <c r="F718" s="201" t="s">
        <v>1247</v>
      </c>
      <c r="G718" s="199"/>
      <c r="H718" s="200" t="s">
        <v>19</v>
      </c>
      <c r="I718" s="202"/>
      <c r="J718" s="199"/>
      <c r="K718" s="199"/>
      <c r="L718" s="203"/>
      <c r="M718" s="204"/>
      <c r="N718" s="205"/>
      <c r="O718" s="205"/>
      <c r="P718" s="205"/>
      <c r="Q718" s="205"/>
      <c r="R718" s="205"/>
      <c r="S718" s="205"/>
      <c r="T718" s="206"/>
      <c r="AT718" s="207" t="s">
        <v>158</v>
      </c>
      <c r="AU718" s="207" t="s">
        <v>80</v>
      </c>
      <c r="AV718" s="13" t="s">
        <v>78</v>
      </c>
      <c r="AW718" s="13" t="s">
        <v>33</v>
      </c>
      <c r="AX718" s="13" t="s">
        <v>71</v>
      </c>
      <c r="AY718" s="207" t="s">
        <v>146</v>
      </c>
    </row>
    <row r="719" spans="1:65" s="14" customFormat="1" ht="11.25">
      <c r="B719" s="208"/>
      <c r="C719" s="209"/>
      <c r="D719" s="193" t="s">
        <v>158</v>
      </c>
      <c r="E719" s="210" t="s">
        <v>19</v>
      </c>
      <c r="F719" s="211" t="s">
        <v>1248</v>
      </c>
      <c r="G719" s="209"/>
      <c r="H719" s="212">
        <v>7.0750000000000002</v>
      </c>
      <c r="I719" s="213"/>
      <c r="J719" s="209"/>
      <c r="K719" s="209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158</v>
      </c>
      <c r="AU719" s="218" t="s">
        <v>80</v>
      </c>
      <c r="AV719" s="14" t="s">
        <v>80</v>
      </c>
      <c r="AW719" s="14" t="s">
        <v>33</v>
      </c>
      <c r="AX719" s="14" t="s">
        <v>71</v>
      </c>
      <c r="AY719" s="218" t="s">
        <v>146</v>
      </c>
    </row>
    <row r="720" spans="1:65" s="13" customFormat="1" ht="11.25">
      <c r="B720" s="198"/>
      <c r="C720" s="199"/>
      <c r="D720" s="193" t="s">
        <v>158</v>
      </c>
      <c r="E720" s="200" t="s">
        <v>19</v>
      </c>
      <c r="F720" s="201" t="s">
        <v>1249</v>
      </c>
      <c r="G720" s="199"/>
      <c r="H720" s="200" t="s">
        <v>19</v>
      </c>
      <c r="I720" s="202"/>
      <c r="J720" s="199"/>
      <c r="K720" s="199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158</v>
      </c>
      <c r="AU720" s="207" t="s">
        <v>80</v>
      </c>
      <c r="AV720" s="13" t="s">
        <v>78</v>
      </c>
      <c r="AW720" s="13" t="s">
        <v>33</v>
      </c>
      <c r="AX720" s="13" t="s">
        <v>71</v>
      </c>
      <c r="AY720" s="207" t="s">
        <v>146</v>
      </c>
    </row>
    <row r="721" spans="1:65" s="14" customFormat="1" ht="11.25">
      <c r="B721" s="208"/>
      <c r="C721" s="209"/>
      <c r="D721" s="193" t="s">
        <v>158</v>
      </c>
      <c r="E721" s="210" t="s">
        <v>19</v>
      </c>
      <c r="F721" s="211" t="s">
        <v>1250</v>
      </c>
      <c r="G721" s="209"/>
      <c r="H721" s="212">
        <v>2.2400000000000002</v>
      </c>
      <c r="I721" s="213"/>
      <c r="J721" s="209"/>
      <c r="K721" s="209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158</v>
      </c>
      <c r="AU721" s="218" t="s">
        <v>80</v>
      </c>
      <c r="AV721" s="14" t="s">
        <v>80</v>
      </c>
      <c r="AW721" s="14" t="s">
        <v>33</v>
      </c>
      <c r="AX721" s="14" t="s">
        <v>71</v>
      </c>
      <c r="AY721" s="218" t="s">
        <v>146</v>
      </c>
    </row>
    <row r="722" spans="1:65" s="13" customFormat="1" ht="11.25">
      <c r="B722" s="198"/>
      <c r="C722" s="199"/>
      <c r="D722" s="193" t="s">
        <v>158</v>
      </c>
      <c r="E722" s="200" t="s">
        <v>19</v>
      </c>
      <c r="F722" s="201" t="s">
        <v>1251</v>
      </c>
      <c r="G722" s="199"/>
      <c r="H722" s="200" t="s">
        <v>19</v>
      </c>
      <c r="I722" s="202"/>
      <c r="J722" s="199"/>
      <c r="K722" s="199"/>
      <c r="L722" s="203"/>
      <c r="M722" s="204"/>
      <c r="N722" s="205"/>
      <c r="O722" s="205"/>
      <c r="P722" s="205"/>
      <c r="Q722" s="205"/>
      <c r="R722" s="205"/>
      <c r="S722" s="205"/>
      <c r="T722" s="206"/>
      <c r="AT722" s="207" t="s">
        <v>158</v>
      </c>
      <c r="AU722" s="207" t="s">
        <v>80</v>
      </c>
      <c r="AV722" s="13" t="s">
        <v>78</v>
      </c>
      <c r="AW722" s="13" t="s">
        <v>33</v>
      </c>
      <c r="AX722" s="13" t="s">
        <v>71</v>
      </c>
      <c r="AY722" s="207" t="s">
        <v>146</v>
      </c>
    </row>
    <row r="723" spans="1:65" s="14" customFormat="1" ht="11.25">
      <c r="B723" s="208"/>
      <c r="C723" s="209"/>
      <c r="D723" s="193" t="s">
        <v>158</v>
      </c>
      <c r="E723" s="210" t="s">
        <v>19</v>
      </c>
      <c r="F723" s="211" t="s">
        <v>1252</v>
      </c>
      <c r="G723" s="209"/>
      <c r="H723" s="212">
        <v>1.226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158</v>
      </c>
      <c r="AU723" s="218" t="s">
        <v>80</v>
      </c>
      <c r="AV723" s="14" t="s">
        <v>80</v>
      </c>
      <c r="AW723" s="14" t="s">
        <v>33</v>
      </c>
      <c r="AX723" s="14" t="s">
        <v>71</v>
      </c>
      <c r="AY723" s="218" t="s">
        <v>146</v>
      </c>
    </row>
    <row r="724" spans="1:65" s="13" customFormat="1" ht="11.25">
      <c r="B724" s="198"/>
      <c r="C724" s="199"/>
      <c r="D724" s="193" t="s">
        <v>158</v>
      </c>
      <c r="E724" s="200" t="s">
        <v>19</v>
      </c>
      <c r="F724" s="201" t="s">
        <v>1253</v>
      </c>
      <c r="G724" s="199"/>
      <c r="H724" s="200" t="s">
        <v>19</v>
      </c>
      <c r="I724" s="202"/>
      <c r="J724" s="199"/>
      <c r="K724" s="199"/>
      <c r="L724" s="203"/>
      <c r="M724" s="204"/>
      <c r="N724" s="205"/>
      <c r="O724" s="205"/>
      <c r="P724" s="205"/>
      <c r="Q724" s="205"/>
      <c r="R724" s="205"/>
      <c r="S724" s="205"/>
      <c r="T724" s="206"/>
      <c r="AT724" s="207" t="s">
        <v>158</v>
      </c>
      <c r="AU724" s="207" t="s">
        <v>80</v>
      </c>
      <c r="AV724" s="13" t="s">
        <v>78</v>
      </c>
      <c r="AW724" s="13" t="s">
        <v>33</v>
      </c>
      <c r="AX724" s="13" t="s">
        <v>71</v>
      </c>
      <c r="AY724" s="207" t="s">
        <v>146</v>
      </c>
    </row>
    <row r="725" spans="1:65" s="14" customFormat="1" ht="11.25">
      <c r="B725" s="208"/>
      <c r="C725" s="209"/>
      <c r="D725" s="193" t="s">
        <v>158</v>
      </c>
      <c r="E725" s="210" t="s">
        <v>19</v>
      </c>
      <c r="F725" s="211" t="s">
        <v>1254</v>
      </c>
      <c r="G725" s="209"/>
      <c r="H725" s="212">
        <v>2.1379999999999999</v>
      </c>
      <c r="I725" s="213"/>
      <c r="J725" s="209"/>
      <c r="K725" s="209"/>
      <c r="L725" s="214"/>
      <c r="M725" s="215"/>
      <c r="N725" s="216"/>
      <c r="O725" s="216"/>
      <c r="P725" s="216"/>
      <c r="Q725" s="216"/>
      <c r="R725" s="216"/>
      <c r="S725" s="216"/>
      <c r="T725" s="217"/>
      <c r="AT725" s="218" t="s">
        <v>158</v>
      </c>
      <c r="AU725" s="218" t="s">
        <v>80</v>
      </c>
      <c r="AV725" s="14" t="s">
        <v>80</v>
      </c>
      <c r="AW725" s="14" t="s">
        <v>33</v>
      </c>
      <c r="AX725" s="14" t="s">
        <v>71</v>
      </c>
      <c r="AY725" s="218" t="s">
        <v>146</v>
      </c>
    </row>
    <row r="726" spans="1:65" s="15" customFormat="1" ht="11.25">
      <c r="B726" s="219"/>
      <c r="C726" s="220"/>
      <c r="D726" s="193" t="s">
        <v>158</v>
      </c>
      <c r="E726" s="221" t="s">
        <v>19</v>
      </c>
      <c r="F726" s="222" t="s">
        <v>161</v>
      </c>
      <c r="G726" s="220"/>
      <c r="H726" s="223">
        <v>12.679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AT726" s="229" t="s">
        <v>158</v>
      </c>
      <c r="AU726" s="229" t="s">
        <v>80</v>
      </c>
      <c r="AV726" s="15" t="s">
        <v>154</v>
      </c>
      <c r="AW726" s="15" t="s">
        <v>33</v>
      </c>
      <c r="AX726" s="15" t="s">
        <v>78</v>
      </c>
      <c r="AY726" s="229" t="s">
        <v>146</v>
      </c>
    </row>
    <row r="727" spans="1:65" s="2" customFormat="1" ht="24.2" customHeight="1">
      <c r="A727" s="36"/>
      <c r="B727" s="37"/>
      <c r="C727" s="180" t="s">
        <v>1255</v>
      </c>
      <c r="D727" s="180" t="s">
        <v>149</v>
      </c>
      <c r="E727" s="181" t="s">
        <v>1256</v>
      </c>
      <c r="F727" s="182" t="s">
        <v>1257</v>
      </c>
      <c r="G727" s="183" t="s">
        <v>152</v>
      </c>
      <c r="H727" s="184">
        <v>12.679</v>
      </c>
      <c r="I727" s="185"/>
      <c r="J727" s="186">
        <f>ROUND(I727*H727,2)</f>
        <v>0</v>
      </c>
      <c r="K727" s="182" t="s">
        <v>592</v>
      </c>
      <c r="L727" s="41"/>
      <c r="M727" s="187" t="s">
        <v>19</v>
      </c>
      <c r="N727" s="188" t="s">
        <v>42</v>
      </c>
      <c r="O727" s="66"/>
      <c r="P727" s="189">
        <f>O727*H727</f>
        <v>0</v>
      </c>
      <c r="Q727" s="189">
        <v>0</v>
      </c>
      <c r="R727" s="189">
        <f>Q727*H727</f>
        <v>0</v>
      </c>
      <c r="S727" s="189">
        <v>6.6000000000000003E-2</v>
      </c>
      <c r="T727" s="190">
        <f>S727*H727</f>
        <v>0.83681400000000006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91" t="s">
        <v>154</v>
      </c>
      <c r="AT727" s="191" t="s">
        <v>149</v>
      </c>
      <c r="AU727" s="191" t="s">
        <v>80</v>
      </c>
      <c r="AY727" s="19" t="s">
        <v>146</v>
      </c>
      <c r="BE727" s="192">
        <f>IF(N727="základní",J727,0)</f>
        <v>0</v>
      </c>
      <c r="BF727" s="192">
        <f>IF(N727="snížená",J727,0)</f>
        <v>0</v>
      </c>
      <c r="BG727" s="192">
        <f>IF(N727="zákl. přenesená",J727,0)</f>
        <v>0</v>
      </c>
      <c r="BH727" s="192">
        <f>IF(N727="sníž. přenesená",J727,0)</f>
        <v>0</v>
      </c>
      <c r="BI727" s="192">
        <f>IF(N727="nulová",J727,0)</f>
        <v>0</v>
      </c>
      <c r="BJ727" s="19" t="s">
        <v>78</v>
      </c>
      <c r="BK727" s="192">
        <f>ROUND(I727*H727,2)</f>
        <v>0</v>
      </c>
      <c r="BL727" s="19" t="s">
        <v>154</v>
      </c>
      <c r="BM727" s="191" t="s">
        <v>1258</v>
      </c>
    </row>
    <row r="728" spans="1:65" s="2" customFormat="1" ht="11.25">
      <c r="A728" s="36"/>
      <c r="B728" s="37"/>
      <c r="C728" s="38"/>
      <c r="D728" s="193" t="s">
        <v>156</v>
      </c>
      <c r="E728" s="38"/>
      <c r="F728" s="194" t="s">
        <v>1259</v>
      </c>
      <c r="G728" s="38"/>
      <c r="H728" s="38"/>
      <c r="I728" s="195"/>
      <c r="J728" s="38"/>
      <c r="K728" s="38"/>
      <c r="L728" s="41"/>
      <c r="M728" s="196"/>
      <c r="N728" s="197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156</v>
      </c>
      <c r="AU728" s="19" t="s">
        <v>80</v>
      </c>
    </row>
    <row r="729" spans="1:65" s="2" customFormat="1" ht="11.25">
      <c r="A729" s="36"/>
      <c r="B729" s="37"/>
      <c r="C729" s="38"/>
      <c r="D729" s="245" t="s">
        <v>595</v>
      </c>
      <c r="E729" s="38"/>
      <c r="F729" s="246" t="s">
        <v>1260</v>
      </c>
      <c r="G729" s="38"/>
      <c r="H729" s="38"/>
      <c r="I729" s="195"/>
      <c r="J729" s="38"/>
      <c r="K729" s="38"/>
      <c r="L729" s="41"/>
      <c r="M729" s="196"/>
      <c r="N729" s="197"/>
      <c r="O729" s="66"/>
      <c r="P729" s="66"/>
      <c r="Q729" s="66"/>
      <c r="R729" s="66"/>
      <c r="S729" s="66"/>
      <c r="T729" s="67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T729" s="19" t="s">
        <v>595</v>
      </c>
      <c r="AU729" s="19" t="s">
        <v>80</v>
      </c>
    </row>
    <row r="730" spans="1:65" s="13" customFormat="1" ht="11.25">
      <c r="B730" s="198"/>
      <c r="C730" s="199"/>
      <c r="D730" s="193" t="s">
        <v>158</v>
      </c>
      <c r="E730" s="200" t="s">
        <v>19</v>
      </c>
      <c r="F730" s="201" t="s">
        <v>1245</v>
      </c>
      <c r="G730" s="199"/>
      <c r="H730" s="200" t="s">
        <v>19</v>
      </c>
      <c r="I730" s="202"/>
      <c r="J730" s="199"/>
      <c r="K730" s="199"/>
      <c r="L730" s="203"/>
      <c r="M730" s="204"/>
      <c r="N730" s="205"/>
      <c r="O730" s="205"/>
      <c r="P730" s="205"/>
      <c r="Q730" s="205"/>
      <c r="R730" s="205"/>
      <c r="S730" s="205"/>
      <c r="T730" s="206"/>
      <c r="AT730" s="207" t="s">
        <v>158</v>
      </c>
      <c r="AU730" s="207" t="s">
        <v>80</v>
      </c>
      <c r="AV730" s="13" t="s">
        <v>78</v>
      </c>
      <c r="AW730" s="13" t="s">
        <v>33</v>
      </c>
      <c r="AX730" s="13" t="s">
        <v>71</v>
      </c>
      <c r="AY730" s="207" t="s">
        <v>146</v>
      </c>
    </row>
    <row r="731" spans="1:65" s="13" customFormat="1" ht="11.25">
      <c r="B731" s="198"/>
      <c r="C731" s="199"/>
      <c r="D731" s="193" t="s">
        <v>158</v>
      </c>
      <c r="E731" s="200" t="s">
        <v>19</v>
      </c>
      <c r="F731" s="201" t="s">
        <v>1246</v>
      </c>
      <c r="G731" s="199"/>
      <c r="H731" s="200" t="s">
        <v>19</v>
      </c>
      <c r="I731" s="202"/>
      <c r="J731" s="199"/>
      <c r="K731" s="199"/>
      <c r="L731" s="203"/>
      <c r="M731" s="204"/>
      <c r="N731" s="205"/>
      <c r="O731" s="205"/>
      <c r="P731" s="205"/>
      <c r="Q731" s="205"/>
      <c r="R731" s="205"/>
      <c r="S731" s="205"/>
      <c r="T731" s="206"/>
      <c r="AT731" s="207" t="s">
        <v>158</v>
      </c>
      <c r="AU731" s="207" t="s">
        <v>80</v>
      </c>
      <c r="AV731" s="13" t="s">
        <v>78</v>
      </c>
      <c r="AW731" s="13" t="s">
        <v>33</v>
      </c>
      <c r="AX731" s="13" t="s">
        <v>71</v>
      </c>
      <c r="AY731" s="207" t="s">
        <v>146</v>
      </c>
    </row>
    <row r="732" spans="1:65" s="13" customFormat="1" ht="11.25">
      <c r="B732" s="198"/>
      <c r="C732" s="199"/>
      <c r="D732" s="193" t="s">
        <v>158</v>
      </c>
      <c r="E732" s="200" t="s">
        <v>19</v>
      </c>
      <c r="F732" s="201" t="s">
        <v>1247</v>
      </c>
      <c r="G732" s="199"/>
      <c r="H732" s="200" t="s">
        <v>19</v>
      </c>
      <c r="I732" s="202"/>
      <c r="J732" s="199"/>
      <c r="K732" s="199"/>
      <c r="L732" s="203"/>
      <c r="M732" s="204"/>
      <c r="N732" s="205"/>
      <c r="O732" s="205"/>
      <c r="P732" s="205"/>
      <c r="Q732" s="205"/>
      <c r="R732" s="205"/>
      <c r="S732" s="205"/>
      <c r="T732" s="206"/>
      <c r="AT732" s="207" t="s">
        <v>158</v>
      </c>
      <c r="AU732" s="207" t="s">
        <v>80</v>
      </c>
      <c r="AV732" s="13" t="s">
        <v>78</v>
      </c>
      <c r="AW732" s="13" t="s">
        <v>33</v>
      </c>
      <c r="AX732" s="13" t="s">
        <v>71</v>
      </c>
      <c r="AY732" s="207" t="s">
        <v>146</v>
      </c>
    </row>
    <row r="733" spans="1:65" s="14" customFormat="1" ht="11.25">
      <c r="B733" s="208"/>
      <c r="C733" s="209"/>
      <c r="D733" s="193" t="s">
        <v>158</v>
      </c>
      <c r="E733" s="210" t="s">
        <v>19</v>
      </c>
      <c r="F733" s="211" t="s">
        <v>1248</v>
      </c>
      <c r="G733" s="209"/>
      <c r="H733" s="212">
        <v>7.0750000000000002</v>
      </c>
      <c r="I733" s="213"/>
      <c r="J733" s="209"/>
      <c r="K733" s="209"/>
      <c r="L733" s="214"/>
      <c r="M733" s="215"/>
      <c r="N733" s="216"/>
      <c r="O733" s="216"/>
      <c r="P733" s="216"/>
      <c r="Q733" s="216"/>
      <c r="R733" s="216"/>
      <c r="S733" s="216"/>
      <c r="T733" s="217"/>
      <c r="AT733" s="218" t="s">
        <v>158</v>
      </c>
      <c r="AU733" s="218" t="s">
        <v>80</v>
      </c>
      <c r="AV733" s="14" t="s">
        <v>80</v>
      </c>
      <c r="AW733" s="14" t="s">
        <v>33</v>
      </c>
      <c r="AX733" s="14" t="s">
        <v>71</v>
      </c>
      <c r="AY733" s="218" t="s">
        <v>146</v>
      </c>
    </row>
    <row r="734" spans="1:65" s="13" customFormat="1" ht="11.25">
      <c r="B734" s="198"/>
      <c r="C734" s="199"/>
      <c r="D734" s="193" t="s">
        <v>158</v>
      </c>
      <c r="E734" s="200" t="s">
        <v>19</v>
      </c>
      <c r="F734" s="201" t="s">
        <v>1249</v>
      </c>
      <c r="G734" s="199"/>
      <c r="H734" s="200" t="s">
        <v>19</v>
      </c>
      <c r="I734" s="202"/>
      <c r="J734" s="199"/>
      <c r="K734" s="199"/>
      <c r="L734" s="203"/>
      <c r="M734" s="204"/>
      <c r="N734" s="205"/>
      <c r="O734" s="205"/>
      <c r="P734" s="205"/>
      <c r="Q734" s="205"/>
      <c r="R734" s="205"/>
      <c r="S734" s="205"/>
      <c r="T734" s="206"/>
      <c r="AT734" s="207" t="s">
        <v>158</v>
      </c>
      <c r="AU734" s="207" t="s">
        <v>80</v>
      </c>
      <c r="AV734" s="13" t="s">
        <v>78</v>
      </c>
      <c r="AW734" s="13" t="s">
        <v>33</v>
      </c>
      <c r="AX734" s="13" t="s">
        <v>71</v>
      </c>
      <c r="AY734" s="207" t="s">
        <v>146</v>
      </c>
    </row>
    <row r="735" spans="1:65" s="14" customFormat="1" ht="11.25">
      <c r="B735" s="208"/>
      <c r="C735" s="209"/>
      <c r="D735" s="193" t="s">
        <v>158</v>
      </c>
      <c r="E735" s="210" t="s">
        <v>19</v>
      </c>
      <c r="F735" s="211" t="s">
        <v>1250</v>
      </c>
      <c r="G735" s="209"/>
      <c r="H735" s="212">
        <v>2.2400000000000002</v>
      </c>
      <c r="I735" s="213"/>
      <c r="J735" s="209"/>
      <c r="K735" s="209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158</v>
      </c>
      <c r="AU735" s="218" t="s">
        <v>80</v>
      </c>
      <c r="AV735" s="14" t="s">
        <v>80</v>
      </c>
      <c r="AW735" s="14" t="s">
        <v>33</v>
      </c>
      <c r="AX735" s="14" t="s">
        <v>71</v>
      </c>
      <c r="AY735" s="218" t="s">
        <v>146</v>
      </c>
    </row>
    <row r="736" spans="1:65" s="13" customFormat="1" ht="11.25">
      <c r="B736" s="198"/>
      <c r="C736" s="199"/>
      <c r="D736" s="193" t="s">
        <v>158</v>
      </c>
      <c r="E736" s="200" t="s">
        <v>19</v>
      </c>
      <c r="F736" s="201" t="s">
        <v>1251</v>
      </c>
      <c r="G736" s="199"/>
      <c r="H736" s="200" t="s">
        <v>19</v>
      </c>
      <c r="I736" s="202"/>
      <c r="J736" s="199"/>
      <c r="K736" s="199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158</v>
      </c>
      <c r="AU736" s="207" t="s">
        <v>80</v>
      </c>
      <c r="AV736" s="13" t="s">
        <v>78</v>
      </c>
      <c r="AW736" s="13" t="s">
        <v>33</v>
      </c>
      <c r="AX736" s="13" t="s">
        <v>71</v>
      </c>
      <c r="AY736" s="207" t="s">
        <v>146</v>
      </c>
    </row>
    <row r="737" spans="1:65" s="14" customFormat="1" ht="11.25">
      <c r="B737" s="208"/>
      <c r="C737" s="209"/>
      <c r="D737" s="193" t="s">
        <v>158</v>
      </c>
      <c r="E737" s="210" t="s">
        <v>19</v>
      </c>
      <c r="F737" s="211" t="s">
        <v>1252</v>
      </c>
      <c r="G737" s="209"/>
      <c r="H737" s="212">
        <v>1.226</v>
      </c>
      <c r="I737" s="213"/>
      <c r="J737" s="209"/>
      <c r="K737" s="209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158</v>
      </c>
      <c r="AU737" s="218" t="s">
        <v>80</v>
      </c>
      <c r="AV737" s="14" t="s">
        <v>80</v>
      </c>
      <c r="AW737" s="14" t="s">
        <v>33</v>
      </c>
      <c r="AX737" s="14" t="s">
        <v>71</v>
      </c>
      <c r="AY737" s="218" t="s">
        <v>146</v>
      </c>
    </row>
    <row r="738" spans="1:65" s="13" customFormat="1" ht="11.25">
      <c r="B738" s="198"/>
      <c r="C738" s="199"/>
      <c r="D738" s="193" t="s">
        <v>158</v>
      </c>
      <c r="E738" s="200" t="s">
        <v>19</v>
      </c>
      <c r="F738" s="201" t="s">
        <v>1253</v>
      </c>
      <c r="G738" s="199"/>
      <c r="H738" s="200" t="s">
        <v>19</v>
      </c>
      <c r="I738" s="202"/>
      <c r="J738" s="199"/>
      <c r="K738" s="199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158</v>
      </c>
      <c r="AU738" s="207" t="s">
        <v>80</v>
      </c>
      <c r="AV738" s="13" t="s">
        <v>78</v>
      </c>
      <c r="AW738" s="13" t="s">
        <v>33</v>
      </c>
      <c r="AX738" s="13" t="s">
        <v>71</v>
      </c>
      <c r="AY738" s="207" t="s">
        <v>146</v>
      </c>
    </row>
    <row r="739" spans="1:65" s="14" customFormat="1" ht="11.25">
      <c r="B739" s="208"/>
      <c r="C739" s="209"/>
      <c r="D739" s="193" t="s">
        <v>158</v>
      </c>
      <c r="E739" s="210" t="s">
        <v>19</v>
      </c>
      <c r="F739" s="211" t="s">
        <v>1261</v>
      </c>
      <c r="G739" s="209"/>
      <c r="H739" s="212">
        <v>2.1379999999999999</v>
      </c>
      <c r="I739" s="213"/>
      <c r="J739" s="209"/>
      <c r="K739" s="209"/>
      <c r="L739" s="214"/>
      <c r="M739" s="215"/>
      <c r="N739" s="216"/>
      <c r="O739" s="216"/>
      <c r="P739" s="216"/>
      <c r="Q739" s="216"/>
      <c r="R739" s="216"/>
      <c r="S739" s="216"/>
      <c r="T739" s="217"/>
      <c r="AT739" s="218" t="s">
        <v>158</v>
      </c>
      <c r="AU739" s="218" t="s">
        <v>80</v>
      </c>
      <c r="AV739" s="14" t="s">
        <v>80</v>
      </c>
      <c r="AW739" s="14" t="s">
        <v>33</v>
      </c>
      <c r="AX739" s="14" t="s">
        <v>71</v>
      </c>
      <c r="AY739" s="218" t="s">
        <v>146</v>
      </c>
    </row>
    <row r="740" spans="1:65" s="15" customFormat="1" ht="11.25">
      <c r="B740" s="219"/>
      <c r="C740" s="220"/>
      <c r="D740" s="193" t="s">
        <v>158</v>
      </c>
      <c r="E740" s="221" t="s">
        <v>19</v>
      </c>
      <c r="F740" s="222" t="s">
        <v>161</v>
      </c>
      <c r="G740" s="220"/>
      <c r="H740" s="223">
        <v>12.679</v>
      </c>
      <c r="I740" s="224"/>
      <c r="J740" s="220"/>
      <c r="K740" s="220"/>
      <c r="L740" s="225"/>
      <c r="M740" s="226"/>
      <c r="N740" s="227"/>
      <c r="O740" s="227"/>
      <c r="P740" s="227"/>
      <c r="Q740" s="227"/>
      <c r="R740" s="227"/>
      <c r="S740" s="227"/>
      <c r="T740" s="228"/>
      <c r="AT740" s="229" t="s">
        <v>158</v>
      </c>
      <c r="AU740" s="229" t="s">
        <v>80</v>
      </c>
      <c r="AV740" s="15" t="s">
        <v>154</v>
      </c>
      <c r="AW740" s="15" t="s">
        <v>33</v>
      </c>
      <c r="AX740" s="15" t="s">
        <v>78</v>
      </c>
      <c r="AY740" s="229" t="s">
        <v>146</v>
      </c>
    </row>
    <row r="741" spans="1:65" s="2" customFormat="1" ht="24.2" customHeight="1">
      <c r="A741" s="36"/>
      <c r="B741" s="37"/>
      <c r="C741" s="180" t="s">
        <v>1262</v>
      </c>
      <c r="D741" s="180" t="s">
        <v>149</v>
      </c>
      <c r="E741" s="181" t="s">
        <v>1263</v>
      </c>
      <c r="F741" s="182" t="s">
        <v>1264</v>
      </c>
      <c r="G741" s="183" t="s">
        <v>152</v>
      </c>
      <c r="H741" s="184">
        <v>12.679</v>
      </c>
      <c r="I741" s="185"/>
      <c r="J741" s="186">
        <f>ROUND(I741*H741,2)</f>
        <v>0</v>
      </c>
      <c r="K741" s="182" t="s">
        <v>592</v>
      </c>
      <c r="L741" s="41"/>
      <c r="M741" s="187" t="s">
        <v>19</v>
      </c>
      <c r="N741" s="188" t="s">
        <v>42</v>
      </c>
      <c r="O741" s="66"/>
      <c r="P741" s="189">
        <f>O741*H741</f>
        <v>0</v>
      </c>
      <c r="Q741" s="189">
        <v>0</v>
      </c>
      <c r="R741" s="189">
        <f>Q741*H741</f>
        <v>0</v>
      </c>
      <c r="S741" s="189">
        <v>0.11</v>
      </c>
      <c r="T741" s="190">
        <f>S741*H741</f>
        <v>1.39469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91" t="s">
        <v>154</v>
      </c>
      <c r="AT741" s="191" t="s">
        <v>149</v>
      </c>
      <c r="AU741" s="191" t="s">
        <v>80</v>
      </c>
      <c r="AY741" s="19" t="s">
        <v>146</v>
      </c>
      <c r="BE741" s="192">
        <f>IF(N741="základní",J741,0)</f>
        <v>0</v>
      </c>
      <c r="BF741" s="192">
        <f>IF(N741="snížená",J741,0)</f>
        <v>0</v>
      </c>
      <c r="BG741" s="192">
        <f>IF(N741="zákl. přenesená",J741,0)</f>
        <v>0</v>
      </c>
      <c r="BH741" s="192">
        <f>IF(N741="sníž. přenesená",J741,0)</f>
        <v>0</v>
      </c>
      <c r="BI741" s="192">
        <f>IF(N741="nulová",J741,0)</f>
        <v>0</v>
      </c>
      <c r="BJ741" s="19" t="s">
        <v>78</v>
      </c>
      <c r="BK741" s="192">
        <f>ROUND(I741*H741,2)</f>
        <v>0</v>
      </c>
      <c r="BL741" s="19" t="s">
        <v>154</v>
      </c>
      <c r="BM741" s="191" t="s">
        <v>1265</v>
      </c>
    </row>
    <row r="742" spans="1:65" s="2" customFormat="1" ht="11.25">
      <c r="A742" s="36"/>
      <c r="B742" s="37"/>
      <c r="C742" s="38"/>
      <c r="D742" s="193" t="s">
        <v>156</v>
      </c>
      <c r="E742" s="38"/>
      <c r="F742" s="194" t="s">
        <v>1266</v>
      </c>
      <c r="G742" s="38"/>
      <c r="H742" s="38"/>
      <c r="I742" s="195"/>
      <c r="J742" s="38"/>
      <c r="K742" s="38"/>
      <c r="L742" s="41"/>
      <c r="M742" s="196"/>
      <c r="N742" s="197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156</v>
      </c>
      <c r="AU742" s="19" t="s">
        <v>80</v>
      </c>
    </row>
    <row r="743" spans="1:65" s="2" customFormat="1" ht="11.25">
      <c r="A743" s="36"/>
      <c r="B743" s="37"/>
      <c r="C743" s="38"/>
      <c r="D743" s="245" t="s">
        <v>595</v>
      </c>
      <c r="E743" s="38"/>
      <c r="F743" s="246" t="s">
        <v>1267</v>
      </c>
      <c r="G743" s="38"/>
      <c r="H743" s="38"/>
      <c r="I743" s="195"/>
      <c r="J743" s="38"/>
      <c r="K743" s="38"/>
      <c r="L743" s="41"/>
      <c r="M743" s="196"/>
      <c r="N743" s="197"/>
      <c r="O743" s="66"/>
      <c r="P743" s="66"/>
      <c r="Q743" s="66"/>
      <c r="R743" s="66"/>
      <c r="S743" s="66"/>
      <c r="T743" s="67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9" t="s">
        <v>595</v>
      </c>
      <c r="AU743" s="19" t="s">
        <v>80</v>
      </c>
    </row>
    <row r="744" spans="1:65" s="13" customFormat="1" ht="11.25">
      <c r="B744" s="198"/>
      <c r="C744" s="199"/>
      <c r="D744" s="193" t="s">
        <v>158</v>
      </c>
      <c r="E744" s="200" t="s">
        <v>19</v>
      </c>
      <c r="F744" s="201" t="s">
        <v>1245</v>
      </c>
      <c r="G744" s="199"/>
      <c r="H744" s="200" t="s">
        <v>19</v>
      </c>
      <c r="I744" s="202"/>
      <c r="J744" s="199"/>
      <c r="K744" s="199"/>
      <c r="L744" s="203"/>
      <c r="M744" s="204"/>
      <c r="N744" s="205"/>
      <c r="O744" s="205"/>
      <c r="P744" s="205"/>
      <c r="Q744" s="205"/>
      <c r="R744" s="205"/>
      <c r="S744" s="205"/>
      <c r="T744" s="206"/>
      <c r="AT744" s="207" t="s">
        <v>158</v>
      </c>
      <c r="AU744" s="207" t="s">
        <v>80</v>
      </c>
      <c r="AV744" s="13" t="s">
        <v>78</v>
      </c>
      <c r="AW744" s="13" t="s">
        <v>33</v>
      </c>
      <c r="AX744" s="13" t="s">
        <v>71</v>
      </c>
      <c r="AY744" s="207" t="s">
        <v>146</v>
      </c>
    </row>
    <row r="745" spans="1:65" s="13" customFormat="1" ht="11.25">
      <c r="B745" s="198"/>
      <c r="C745" s="199"/>
      <c r="D745" s="193" t="s">
        <v>158</v>
      </c>
      <c r="E745" s="200" t="s">
        <v>19</v>
      </c>
      <c r="F745" s="201" t="s">
        <v>1246</v>
      </c>
      <c r="G745" s="199"/>
      <c r="H745" s="200" t="s">
        <v>19</v>
      </c>
      <c r="I745" s="202"/>
      <c r="J745" s="199"/>
      <c r="K745" s="199"/>
      <c r="L745" s="203"/>
      <c r="M745" s="204"/>
      <c r="N745" s="205"/>
      <c r="O745" s="205"/>
      <c r="P745" s="205"/>
      <c r="Q745" s="205"/>
      <c r="R745" s="205"/>
      <c r="S745" s="205"/>
      <c r="T745" s="206"/>
      <c r="AT745" s="207" t="s">
        <v>158</v>
      </c>
      <c r="AU745" s="207" t="s">
        <v>80</v>
      </c>
      <c r="AV745" s="13" t="s">
        <v>78</v>
      </c>
      <c r="AW745" s="13" t="s">
        <v>33</v>
      </c>
      <c r="AX745" s="13" t="s">
        <v>71</v>
      </c>
      <c r="AY745" s="207" t="s">
        <v>146</v>
      </c>
    </row>
    <row r="746" spans="1:65" s="13" customFormat="1" ht="11.25">
      <c r="B746" s="198"/>
      <c r="C746" s="199"/>
      <c r="D746" s="193" t="s">
        <v>158</v>
      </c>
      <c r="E746" s="200" t="s">
        <v>19</v>
      </c>
      <c r="F746" s="201" t="s">
        <v>1247</v>
      </c>
      <c r="G746" s="199"/>
      <c r="H746" s="200" t="s">
        <v>19</v>
      </c>
      <c r="I746" s="202"/>
      <c r="J746" s="199"/>
      <c r="K746" s="199"/>
      <c r="L746" s="203"/>
      <c r="M746" s="204"/>
      <c r="N746" s="205"/>
      <c r="O746" s="205"/>
      <c r="P746" s="205"/>
      <c r="Q746" s="205"/>
      <c r="R746" s="205"/>
      <c r="S746" s="205"/>
      <c r="T746" s="206"/>
      <c r="AT746" s="207" t="s">
        <v>158</v>
      </c>
      <c r="AU746" s="207" t="s">
        <v>80</v>
      </c>
      <c r="AV746" s="13" t="s">
        <v>78</v>
      </c>
      <c r="AW746" s="13" t="s">
        <v>33</v>
      </c>
      <c r="AX746" s="13" t="s">
        <v>71</v>
      </c>
      <c r="AY746" s="207" t="s">
        <v>146</v>
      </c>
    </row>
    <row r="747" spans="1:65" s="14" customFormat="1" ht="11.25">
      <c r="B747" s="208"/>
      <c r="C747" s="209"/>
      <c r="D747" s="193" t="s">
        <v>158</v>
      </c>
      <c r="E747" s="210" t="s">
        <v>19</v>
      </c>
      <c r="F747" s="211" t="s">
        <v>1248</v>
      </c>
      <c r="G747" s="209"/>
      <c r="H747" s="212">
        <v>7.0750000000000002</v>
      </c>
      <c r="I747" s="213"/>
      <c r="J747" s="209"/>
      <c r="K747" s="209"/>
      <c r="L747" s="214"/>
      <c r="M747" s="215"/>
      <c r="N747" s="216"/>
      <c r="O747" s="216"/>
      <c r="P747" s="216"/>
      <c r="Q747" s="216"/>
      <c r="R747" s="216"/>
      <c r="S747" s="216"/>
      <c r="T747" s="217"/>
      <c r="AT747" s="218" t="s">
        <v>158</v>
      </c>
      <c r="AU747" s="218" t="s">
        <v>80</v>
      </c>
      <c r="AV747" s="14" t="s">
        <v>80</v>
      </c>
      <c r="AW747" s="14" t="s">
        <v>33</v>
      </c>
      <c r="AX747" s="14" t="s">
        <v>71</v>
      </c>
      <c r="AY747" s="218" t="s">
        <v>146</v>
      </c>
    </row>
    <row r="748" spans="1:65" s="13" customFormat="1" ht="11.25">
      <c r="B748" s="198"/>
      <c r="C748" s="199"/>
      <c r="D748" s="193" t="s">
        <v>158</v>
      </c>
      <c r="E748" s="200" t="s">
        <v>19</v>
      </c>
      <c r="F748" s="201" t="s">
        <v>1249</v>
      </c>
      <c r="G748" s="199"/>
      <c r="H748" s="200" t="s">
        <v>19</v>
      </c>
      <c r="I748" s="202"/>
      <c r="J748" s="199"/>
      <c r="K748" s="199"/>
      <c r="L748" s="203"/>
      <c r="M748" s="204"/>
      <c r="N748" s="205"/>
      <c r="O748" s="205"/>
      <c r="P748" s="205"/>
      <c r="Q748" s="205"/>
      <c r="R748" s="205"/>
      <c r="S748" s="205"/>
      <c r="T748" s="206"/>
      <c r="AT748" s="207" t="s">
        <v>158</v>
      </c>
      <c r="AU748" s="207" t="s">
        <v>80</v>
      </c>
      <c r="AV748" s="13" t="s">
        <v>78</v>
      </c>
      <c r="AW748" s="13" t="s">
        <v>33</v>
      </c>
      <c r="AX748" s="13" t="s">
        <v>71</v>
      </c>
      <c r="AY748" s="207" t="s">
        <v>146</v>
      </c>
    </row>
    <row r="749" spans="1:65" s="14" customFormat="1" ht="11.25">
      <c r="B749" s="208"/>
      <c r="C749" s="209"/>
      <c r="D749" s="193" t="s">
        <v>158</v>
      </c>
      <c r="E749" s="210" t="s">
        <v>19</v>
      </c>
      <c r="F749" s="211" t="s">
        <v>1250</v>
      </c>
      <c r="G749" s="209"/>
      <c r="H749" s="212">
        <v>2.2400000000000002</v>
      </c>
      <c r="I749" s="213"/>
      <c r="J749" s="209"/>
      <c r="K749" s="209"/>
      <c r="L749" s="214"/>
      <c r="M749" s="215"/>
      <c r="N749" s="216"/>
      <c r="O749" s="216"/>
      <c r="P749" s="216"/>
      <c r="Q749" s="216"/>
      <c r="R749" s="216"/>
      <c r="S749" s="216"/>
      <c r="T749" s="217"/>
      <c r="AT749" s="218" t="s">
        <v>158</v>
      </c>
      <c r="AU749" s="218" t="s">
        <v>80</v>
      </c>
      <c r="AV749" s="14" t="s">
        <v>80</v>
      </c>
      <c r="AW749" s="14" t="s">
        <v>33</v>
      </c>
      <c r="AX749" s="14" t="s">
        <v>71</v>
      </c>
      <c r="AY749" s="218" t="s">
        <v>146</v>
      </c>
    </row>
    <row r="750" spans="1:65" s="13" customFormat="1" ht="11.25">
      <c r="B750" s="198"/>
      <c r="C750" s="199"/>
      <c r="D750" s="193" t="s">
        <v>158</v>
      </c>
      <c r="E750" s="200" t="s">
        <v>19</v>
      </c>
      <c r="F750" s="201" t="s">
        <v>1251</v>
      </c>
      <c r="G750" s="199"/>
      <c r="H750" s="200" t="s">
        <v>19</v>
      </c>
      <c r="I750" s="202"/>
      <c r="J750" s="199"/>
      <c r="K750" s="199"/>
      <c r="L750" s="203"/>
      <c r="M750" s="204"/>
      <c r="N750" s="205"/>
      <c r="O750" s="205"/>
      <c r="P750" s="205"/>
      <c r="Q750" s="205"/>
      <c r="R750" s="205"/>
      <c r="S750" s="205"/>
      <c r="T750" s="206"/>
      <c r="AT750" s="207" t="s">
        <v>158</v>
      </c>
      <c r="AU750" s="207" t="s">
        <v>80</v>
      </c>
      <c r="AV750" s="13" t="s">
        <v>78</v>
      </c>
      <c r="AW750" s="13" t="s">
        <v>33</v>
      </c>
      <c r="AX750" s="13" t="s">
        <v>71</v>
      </c>
      <c r="AY750" s="207" t="s">
        <v>146</v>
      </c>
    </row>
    <row r="751" spans="1:65" s="14" customFormat="1" ht="11.25">
      <c r="B751" s="208"/>
      <c r="C751" s="209"/>
      <c r="D751" s="193" t="s">
        <v>158</v>
      </c>
      <c r="E751" s="210" t="s">
        <v>19</v>
      </c>
      <c r="F751" s="211" t="s">
        <v>1252</v>
      </c>
      <c r="G751" s="209"/>
      <c r="H751" s="212">
        <v>1.226</v>
      </c>
      <c r="I751" s="213"/>
      <c r="J751" s="209"/>
      <c r="K751" s="209"/>
      <c r="L751" s="214"/>
      <c r="M751" s="215"/>
      <c r="N751" s="216"/>
      <c r="O751" s="216"/>
      <c r="P751" s="216"/>
      <c r="Q751" s="216"/>
      <c r="R751" s="216"/>
      <c r="S751" s="216"/>
      <c r="T751" s="217"/>
      <c r="AT751" s="218" t="s">
        <v>158</v>
      </c>
      <c r="AU751" s="218" t="s">
        <v>80</v>
      </c>
      <c r="AV751" s="14" t="s">
        <v>80</v>
      </c>
      <c r="AW751" s="14" t="s">
        <v>33</v>
      </c>
      <c r="AX751" s="14" t="s">
        <v>71</v>
      </c>
      <c r="AY751" s="218" t="s">
        <v>146</v>
      </c>
    </row>
    <row r="752" spans="1:65" s="13" customFormat="1" ht="11.25">
      <c r="B752" s="198"/>
      <c r="C752" s="199"/>
      <c r="D752" s="193" t="s">
        <v>158</v>
      </c>
      <c r="E752" s="200" t="s">
        <v>19</v>
      </c>
      <c r="F752" s="201" t="s">
        <v>1253</v>
      </c>
      <c r="G752" s="199"/>
      <c r="H752" s="200" t="s">
        <v>19</v>
      </c>
      <c r="I752" s="202"/>
      <c r="J752" s="199"/>
      <c r="K752" s="199"/>
      <c r="L752" s="203"/>
      <c r="M752" s="204"/>
      <c r="N752" s="205"/>
      <c r="O752" s="205"/>
      <c r="P752" s="205"/>
      <c r="Q752" s="205"/>
      <c r="R752" s="205"/>
      <c r="S752" s="205"/>
      <c r="T752" s="206"/>
      <c r="AT752" s="207" t="s">
        <v>158</v>
      </c>
      <c r="AU752" s="207" t="s">
        <v>80</v>
      </c>
      <c r="AV752" s="13" t="s">
        <v>78</v>
      </c>
      <c r="AW752" s="13" t="s">
        <v>33</v>
      </c>
      <c r="AX752" s="13" t="s">
        <v>71</v>
      </c>
      <c r="AY752" s="207" t="s">
        <v>146</v>
      </c>
    </row>
    <row r="753" spans="1:65" s="14" customFormat="1" ht="11.25">
      <c r="B753" s="208"/>
      <c r="C753" s="209"/>
      <c r="D753" s="193" t="s">
        <v>158</v>
      </c>
      <c r="E753" s="210" t="s">
        <v>19</v>
      </c>
      <c r="F753" s="211" t="s">
        <v>1261</v>
      </c>
      <c r="G753" s="209"/>
      <c r="H753" s="212">
        <v>2.1379999999999999</v>
      </c>
      <c r="I753" s="213"/>
      <c r="J753" s="209"/>
      <c r="K753" s="209"/>
      <c r="L753" s="214"/>
      <c r="M753" s="215"/>
      <c r="N753" s="216"/>
      <c r="O753" s="216"/>
      <c r="P753" s="216"/>
      <c r="Q753" s="216"/>
      <c r="R753" s="216"/>
      <c r="S753" s="216"/>
      <c r="T753" s="217"/>
      <c r="AT753" s="218" t="s">
        <v>158</v>
      </c>
      <c r="AU753" s="218" t="s">
        <v>80</v>
      </c>
      <c r="AV753" s="14" t="s">
        <v>80</v>
      </c>
      <c r="AW753" s="14" t="s">
        <v>33</v>
      </c>
      <c r="AX753" s="14" t="s">
        <v>71</v>
      </c>
      <c r="AY753" s="218" t="s">
        <v>146</v>
      </c>
    </row>
    <row r="754" spans="1:65" s="15" customFormat="1" ht="11.25">
      <c r="B754" s="219"/>
      <c r="C754" s="220"/>
      <c r="D754" s="193" t="s">
        <v>158</v>
      </c>
      <c r="E754" s="221" t="s">
        <v>19</v>
      </c>
      <c r="F754" s="222" t="s">
        <v>161</v>
      </c>
      <c r="G754" s="220"/>
      <c r="H754" s="223">
        <v>12.679</v>
      </c>
      <c r="I754" s="224"/>
      <c r="J754" s="220"/>
      <c r="K754" s="220"/>
      <c r="L754" s="225"/>
      <c r="M754" s="226"/>
      <c r="N754" s="227"/>
      <c r="O754" s="227"/>
      <c r="P754" s="227"/>
      <c r="Q754" s="227"/>
      <c r="R754" s="227"/>
      <c r="S754" s="227"/>
      <c r="T754" s="228"/>
      <c r="AT754" s="229" t="s">
        <v>158</v>
      </c>
      <c r="AU754" s="229" t="s">
        <v>80</v>
      </c>
      <c r="AV754" s="15" t="s">
        <v>154</v>
      </c>
      <c r="AW754" s="15" t="s">
        <v>33</v>
      </c>
      <c r="AX754" s="15" t="s">
        <v>78</v>
      </c>
      <c r="AY754" s="229" t="s">
        <v>146</v>
      </c>
    </row>
    <row r="755" spans="1:65" s="2" customFormat="1" ht="24.2" customHeight="1">
      <c r="A755" s="36"/>
      <c r="B755" s="37"/>
      <c r="C755" s="180" t="s">
        <v>1268</v>
      </c>
      <c r="D755" s="180" t="s">
        <v>149</v>
      </c>
      <c r="E755" s="181" t="s">
        <v>1269</v>
      </c>
      <c r="F755" s="182" t="s">
        <v>1270</v>
      </c>
      <c r="G755" s="183" t="s">
        <v>152</v>
      </c>
      <c r="H755" s="184">
        <v>12.679</v>
      </c>
      <c r="I755" s="185"/>
      <c r="J755" s="186">
        <f>ROUND(I755*H755,2)</f>
        <v>0</v>
      </c>
      <c r="K755" s="182" t="s">
        <v>592</v>
      </c>
      <c r="L755" s="41"/>
      <c r="M755" s="187" t="s">
        <v>19</v>
      </c>
      <c r="N755" s="188" t="s">
        <v>42</v>
      </c>
      <c r="O755" s="66"/>
      <c r="P755" s="189">
        <f>O755*H755</f>
        <v>0</v>
      </c>
      <c r="Q755" s="189">
        <v>0</v>
      </c>
      <c r="R755" s="189">
        <f>Q755*H755</f>
        <v>0</v>
      </c>
      <c r="S755" s="189">
        <v>0</v>
      </c>
      <c r="T755" s="190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91" t="s">
        <v>154</v>
      </c>
      <c r="AT755" s="191" t="s">
        <v>149</v>
      </c>
      <c r="AU755" s="191" t="s">
        <v>80</v>
      </c>
      <c r="AY755" s="19" t="s">
        <v>146</v>
      </c>
      <c r="BE755" s="192">
        <f>IF(N755="základní",J755,0)</f>
        <v>0</v>
      </c>
      <c r="BF755" s="192">
        <f>IF(N755="snížená",J755,0)</f>
        <v>0</v>
      </c>
      <c r="BG755" s="192">
        <f>IF(N755="zákl. přenesená",J755,0)</f>
        <v>0</v>
      </c>
      <c r="BH755" s="192">
        <f>IF(N755="sníž. přenesená",J755,0)</f>
        <v>0</v>
      </c>
      <c r="BI755" s="192">
        <f>IF(N755="nulová",J755,0)</f>
        <v>0</v>
      </c>
      <c r="BJ755" s="19" t="s">
        <v>78</v>
      </c>
      <c r="BK755" s="192">
        <f>ROUND(I755*H755,2)</f>
        <v>0</v>
      </c>
      <c r="BL755" s="19" t="s">
        <v>154</v>
      </c>
      <c r="BM755" s="191" t="s">
        <v>1271</v>
      </c>
    </row>
    <row r="756" spans="1:65" s="2" customFormat="1" ht="19.5">
      <c r="A756" s="36"/>
      <c r="B756" s="37"/>
      <c r="C756" s="38"/>
      <c r="D756" s="193" t="s">
        <v>156</v>
      </c>
      <c r="E756" s="38"/>
      <c r="F756" s="194" t="s">
        <v>1272</v>
      </c>
      <c r="G756" s="38"/>
      <c r="H756" s="38"/>
      <c r="I756" s="195"/>
      <c r="J756" s="38"/>
      <c r="K756" s="38"/>
      <c r="L756" s="41"/>
      <c r="M756" s="196"/>
      <c r="N756" s="197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156</v>
      </c>
      <c r="AU756" s="19" t="s">
        <v>80</v>
      </c>
    </row>
    <row r="757" spans="1:65" s="2" customFormat="1" ht="11.25">
      <c r="A757" s="36"/>
      <c r="B757" s="37"/>
      <c r="C757" s="38"/>
      <c r="D757" s="245" t="s">
        <v>595</v>
      </c>
      <c r="E757" s="38"/>
      <c r="F757" s="246" t="s">
        <v>1273</v>
      </c>
      <c r="G757" s="38"/>
      <c r="H757" s="38"/>
      <c r="I757" s="195"/>
      <c r="J757" s="38"/>
      <c r="K757" s="38"/>
      <c r="L757" s="41"/>
      <c r="M757" s="196"/>
      <c r="N757" s="197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595</v>
      </c>
      <c r="AU757" s="19" t="s">
        <v>80</v>
      </c>
    </row>
    <row r="758" spans="1:65" s="13" customFormat="1" ht="11.25">
      <c r="B758" s="198"/>
      <c r="C758" s="199"/>
      <c r="D758" s="193" t="s">
        <v>158</v>
      </c>
      <c r="E758" s="200" t="s">
        <v>19</v>
      </c>
      <c r="F758" s="201" t="s">
        <v>1245</v>
      </c>
      <c r="G758" s="199"/>
      <c r="H758" s="200" t="s">
        <v>19</v>
      </c>
      <c r="I758" s="202"/>
      <c r="J758" s="199"/>
      <c r="K758" s="199"/>
      <c r="L758" s="203"/>
      <c r="M758" s="204"/>
      <c r="N758" s="205"/>
      <c r="O758" s="205"/>
      <c r="P758" s="205"/>
      <c r="Q758" s="205"/>
      <c r="R758" s="205"/>
      <c r="S758" s="205"/>
      <c r="T758" s="206"/>
      <c r="AT758" s="207" t="s">
        <v>158</v>
      </c>
      <c r="AU758" s="207" t="s">
        <v>80</v>
      </c>
      <c r="AV758" s="13" t="s">
        <v>78</v>
      </c>
      <c r="AW758" s="13" t="s">
        <v>33</v>
      </c>
      <c r="AX758" s="13" t="s">
        <v>71</v>
      </c>
      <c r="AY758" s="207" t="s">
        <v>146</v>
      </c>
    </row>
    <row r="759" spans="1:65" s="13" customFormat="1" ht="11.25">
      <c r="B759" s="198"/>
      <c r="C759" s="199"/>
      <c r="D759" s="193" t="s">
        <v>158</v>
      </c>
      <c r="E759" s="200" t="s">
        <v>19</v>
      </c>
      <c r="F759" s="201" t="s">
        <v>1246</v>
      </c>
      <c r="G759" s="199"/>
      <c r="H759" s="200" t="s">
        <v>19</v>
      </c>
      <c r="I759" s="202"/>
      <c r="J759" s="199"/>
      <c r="K759" s="199"/>
      <c r="L759" s="203"/>
      <c r="M759" s="204"/>
      <c r="N759" s="205"/>
      <c r="O759" s="205"/>
      <c r="P759" s="205"/>
      <c r="Q759" s="205"/>
      <c r="R759" s="205"/>
      <c r="S759" s="205"/>
      <c r="T759" s="206"/>
      <c r="AT759" s="207" t="s">
        <v>158</v>
      </c>
      <c r="AU759" s="207" t="s">
        <v>80</v>
      </c>
      <c r="AV759" s="13" t="s">
        <v>78</v>
      </c>
      <c r="AW759" s="13" t="s">
        <v>33</v>
      </c>
      <c r="AX759" s="13" t="s">
        <v>71</v>
      </c>
      <c r="AY759" s="207" t="s">
        <v>146</v>
      </c>
    </row>
    <row r="760" spans="1:65" s="13" customFormat="1" ht="11.25">
      <c r="B760" s="198"/>
      <c r="C760" s="199"/>
      <c r="D760" s="193" t="s">
        <v>158</v>
      </c>
      <c r="E760" s="200" t="s">
        <v>19</v>
      </c>
      <c r="F760" s="201" t="s">
        <v>1247</v>
      </c>
      <c r="G760" s="199"/>
      <c r="H760" s="200" t="s">
        <v>19</v>
      </c>
      <c r="I760" s="202"/>
      <c r="J760" s="199"/>
      <c r="K760" s="199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158</v>
      </c>
      <c r="AU760" s="207" t="s">
        <v>80</v>
      </c>
      <c r="AV760" s="13" t="s">
        <v>78</v>
      </c>
      <c r="AW760" s="13" t="s">
        <v>33</v>
      </c>
      <c r="AX760" s="13" t="s">
        <v>71</v>
      </c>
      <c r="AY760" s="207" t="s">
        <v>146</v>
      </c>
    </row>
    <row r="761" spans="1:65" s="14" customFormat="1" ht="11.25">
      <c r="B761" s="208"/>
      <c r="C761" s="209"/>
      <c r="D761" s="193" t="s">
        <v>158</v>
      </c>
      <c r="E761" s="210" t="s">
        <v>19</v>
      </c>
      <c r="F761" s="211" t="s">
        <v>1248</v>
      </c>
      <c r="G761" s="209"/>
      <c r="H761" s="212">
        <v>7.0750000000000002</v>
      </c>
      <c r="I761" s="213"/>
      <c r="J761" s="209"/>
      <c r="K761" s="209"/>
      <c r="L761" s="214"/>
      <c r="M761" s="215"/>
      <c r="N761" s="216"/>
      <c r="O761" s="216"/>
      <c r="P761" s="216"/>
      <c r="Q761" s="216"/>
      <c r="R761" s="216"/>
      <c r="S761" s="216"/>
      <c r="T761" s="217"/>
      <c r="AT761" s="218" t="s">
        <v>158</v>
      </c>
      <c r="AU761" s="218" t="s">
        <v>80</v>
      </c>
      <c r="AV761" s="14" t="s">
        <v>80</v>
      </c>
      <c r="AW761" s="14" t="s">
        <v>33</v>
      </c>
      <c r="AX761" s="14" t="s">
        <v>71</v>
      </c>
      <c r="AY761" s="218" t="s">
        <v>146</v>
      </c>
    </row>
    <row r="762" spans="1:65" s="13" customFormat="1" ht="11.25">
      <c r="B762" s="198"/>
      <c r="C762" s="199"/>
      <c r="D762" s="193" t="s">
        <v>158</v>
      </c>
      <c r="E762" s="200" t="s">
        <v>19</v>
      </c>
      <c r="F762" s="201" t="s">
        <v>1249</v>
      </c>
      <c r="G762" s="199"/>
      <c r="H762" s="200" t="s">
        <v>19</v>
      </c>
      <c r="I762" s="202"/>
      <c r="J762" s="199"/>
      <c r="K762" s="199"/>
      <c r="L762" s="203"/>
      <c r="M762" s="204"/>
      <c r="N762" s="205"/>
      <c r="O762" s="205"/>
      <c r="P762" s="205"/>
      <c r="Q762" s="205"/>
      <c r="R762" s="205"/>
      <c r="S762" s="205"/>
      <c r="T762" s="206"/>
      <c r="AT762" s="207" t="s">
        <v>158</v>
      </c>
      <c r="AU762" s="207" t="s">
        <v>80</v>
      </c>
      <c r="AV762" s="13" t="s">
        <v>78</v>
      </c>
      <c r="AW762" s="13" t="s">
        <v>33</v>
      </c>
      <c r="AX762" s="13" t="s">
        <v>71</v>
      </c>
      <c r="AY762" s="207" t="s">
        <v>146</v>
      </c>
    </row>
    <row r="763" spans="1:65" s="14" customFormat="1" ht="11.25">
      <c r="B763" s="208"/>
      <c r="C763" s="209"/>
      <c r="D763" s="193" t="s">
        <v>158</v>
      </c>
      <c r="E763" s="210" t="s">
        <v>19</v>
      </c>
      <c r="F763" s="211" t="s">
        <v>1250</v>
      </c>
      <c r="G763" s="209"/>
      <c r="H763" s="212">
        <v>2.2400000000000002</v>
      </c>
      <c r="I763" s="213"/>
      <c r="J763" s="209"/>
      <c r="K763" s="209"/>
      <c r="L763" s="214"/>
      <c r="M763" s="215"/>
      <c r="N763" s="216"/>
      <c r="O763" s="216"/>
      <c r="P763" s="216"/>
      <c r="Q763" s="216"/>
      <c r="R763" s="216"/>
      <c r="S763" s="216"/>
      <c r="T763" s="217"/>
      <c r="AT763" s="218" t="s">
        <v>158</v>
      </c>
      <c r="AU763" s="218" t="s">
        <v>80</v>
      </c>
      <c r="AV763" s="14" t="s">
        <v>80</v>
      </c>
      <c r="AW763" s="14" t="s">
        <v>33</v>
      </c>
      <c r="AX763" s="14" t="s">
        <v>71</v>
      </c>
      <c r="AY763" s="218" t="s">
        <v>146</v>
      </c>
    </row>
    <row r="764" spans="1:65" s="13" customFormat="1" ht="11.25">
      <c r="B764" s="198"/>
      <c r="C764" s="199"/>
      <c r="D764" s="193" t="s">
        <v>158</v>
      </c>
      <c r="E764" s="200" t="s">
        <v>19</v>
      </c>
      <c r="F764" s="201" t="s">
        <v>1251</v>
      </c>
      <c r="G764" s="199"/>
      <c r="H764" s="200" t="s">
        <v>19</v>
      </c>
      <c r="I764" s="202"/>
      <c r="J764" s="199"/>
      <c r="K764" s="199"/>
      <c r="L764" s="203"/>
      <c r="M764" s="204"/>
      <c r="N764" s="205"/>
      <c r="O764" s="205"/>
      <c r="P764" s="205"/>
      <c r="Q764" s="205"/>
      <c r="R764" s="205"/>
      <c r="S764" s="205"/>
      <c r="T764" s="206"/>
      <c r="AT764" s="207" t="s">
        <v>158</v>
      </c>
      <c r="AU764" s="207" t="s">
        <v>80</v>
      </c>
      <c r="AV764" s="13" t="s">
        <v>78</v>
      </c>
      <c r="AW764" s="13" t="s">
        <v>33</v>
      </c>
      <c r="AX764" s="13" t="s">
        <v>71</v>
      </c>
      <c r="AY764" s="207" t="s">
        <v>146</v>
      </c>
    </row>
    <row r="765" spans="1:65" s="14" customFormat="1" ht="11.25">
      <c r="B765" s="208"/>
      <c r="C765" s="209"/>
      <c r="D765" s="193" t="s">
        <v>158</v>
      </c>
      <c r="E765" s="210" t="s">
        <v>19</v>
      </c>
      <c r="F765" s="211" t="s">
        <v>1252</v>
      </c>
      <c r="G765" s="209"/>
      <c r="H765" s="212">
        <v>1.226</v>
      </c>
      <c r="I765" s="213"/>
      <c r="J765" s="209"/>
      <c r="K765" s="209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158</v>
      </c>
      <c r="AU765" s="218" t="s">
        <v>80</v>
      </c>
      <c r="AV765" s="14" t="s">
        <v>80</v>
      </c>
      <c r="AW765" s="14" t="s">
        <v>33</v>
      </c>
      <c r="AX765" s="14" t="s">
        <v>71</v>
      </c>
      <c r="AY765" s="218" t="s">
        <v>146</v>
      </c>
    </row>
    <row r="766" spans="1:65" s="13" customFormat="1" ht="11.25">
      <c r="B766" s="198"/>
      <c r="C766" s="199"/>
      <c r="D766" s="193" t="s">
        <v>158</v>
      </c>
      <c r="E766" s="200" t="s">
        <v>19</v>
      </c>
      <c r="F766" s="201" t="s">
        <v>1253</v>
      </c>
      <c r="G766" s="199"/>
      <c r="H766" s="200" t="s">
        <v>19</v>
      </c>
      <c r="I766" s="202"/>
      <c r="J766" s="199"/>
      <c r="K766" s="199"/>
      <c r="L766" s="203"/>
      <c r="M766" s="204"/>
      <c r="N766" s="205"/>
      <c r="O766" s="205"/>
      <c r="P766" s="205"/>
      <c r="Q766" s="205"/>
      <c r="R766" s="205"/>
      <c r="S766" s="205"/>
      <c r="T766" s="206"/>
      <c r="AT766" s="207" t="s">
        <v>158</v>
      </c>
      <c r="AU766" s="207" t="s">
        <v>80</v>
      </c>
      <c r="AV766" s="13" t="s">
        <v>78</v>
      </c>
      <c r="AW766" s="13" t="s">
        <v>33</v>
      </c>
      <c r="AX766" s="13" t="s">
        <v>71</v>
      </c>
      <c r="AY766" s="207" t="s">
        <v>146</v>
      </c>
    </row>
    <row r="767" spans="1:65" s="14" customFormat="1" ht="11.25">
      <c r="B767" s="208"/>
      <c r="C767" s="209"/>
      <c r="D767" s="193" t="s">
        <v>158</v>
      </c>
      <c r="E767" s="210" t="s">
        <v>19</v>
      </c>
      <c r="F767" s="211" t="s">
        <v>1261</v>
      </c>
      <c r="G767" s="209"/>
      <c r="H767" s="212">
        <v>2.1379999999999999</v>
      </c>
      <c r="I767" s="213"/>
      <c r="J767" s="209"/>
      <c r="K767" s="209"/>
      <c r="L767" s="214"/>
      <c r="M767" s="215"/>
      <c r="N767" s="216"/>
      <c r="O767" s="216"/>
      <c r="P767" s="216"/>
      <c r="Q767" s="216"/>
      <c r="R767" s="216"/>
      <c r="S767" s="216"/>
      <c r="T767" s="217"/>
      <c r="AT767" s="218" t="s">
        <v>158</v>
      </c>
      <c r="AU767" s="218" t="s">
        <v>80</v>
      </c>
      <c r="AV767" s="14" t="s">
        <v>80</v>
      </c>
      <c r="AW767" s="14" t="s">
        <v>33</v>
      </c>
      <c r="AX767" s="14" t="s">
        <v>71</v>
      </c>
      <c r="AY767" s="218" t="s">
        <v>146</v>
      </c>
    </row>
    <row r="768" spans="1:65" s="15" customFormat="1" ht="11.25">
      <c r="B768" s="219"/>
      <c r="C768" s="220"/>
      <c r="D768" s="193" t="s">
        <v>158</v>
      </c>
      <c r="E768" s="221" t="s">
        <v>19</v>
      </c>
      <c r="F768" s="222" t="s">
        <v>161</v>
      </c>
      <c r="G768" s="220"/>
      <c r="H768" s="223">
        <v>12.679</v>
      </c>
      <c r="I768" s="224"/>
      <c r="J768" s="220"/>
      <c r="K768" s="220"/>
      <c r="L768" s="225"/>
      <c r="M768" s="226"/>
      <c r="N768" s="227"/>
      <c r="O768" s="227"/>
      <c r="P768" s="227"/>
      <c r="Q768" s="227"/>
      <c r="R768" s="227"/>
      <c r="S768" s="227"/>
      <c r="T768" s="228"/>
      <c r="AT768" s="229" t="s">
        <v>158</v>
      </c>
      <c r="AU768" s="229" t="s">
        <v>80</v>
      </c>
      <c r="AV768" s="15" t="s">
        <v>154</v>
      </c>
      <c r="AW768" s="15" t="s">
        <v>33</v>
      </c>
      <c r="AX768" s="15" t="s">
        <v>78</v>
      </c>
      <c r="AY768" s="229" t="s">
        <v>146</v>
      </c>
    </row>
    <row r="769" spans="1:65" s="2" customFormat="1" ht="33" customHeight="1">
      <c r="A769" s="36"/>
      <c r="B769" s="37"/>
      <c r="C769" s="180" t="s">
        <v>1274</v>
      </c>
      <c r="D769" s="180" t="s">
        <v>149</v>
      </c>
      <c r="E769" s="181" t="s">
        <v>1275</v>
      </c>
      <c r="F769" s="182" t="s">
        <v>1276</v>
      </c>
      <c r="G769" s="183" t="s">
        <v>152</v>
      </c>
      <c r="H769" s="184">
        <v>80.626999999999995</v>
      </c>
      <c r="I769" s="185"/>
      <c r="J769" s="186">
        <f>ROUND(I769*H769,2)</f>
        <v>0</v>
      </c>
      <c r="K769" s="182" t="s">
        <v>592</v>
      </c>
      <c r="L769" s="41"/>
      <c r="M769" s="187" t="s">
        <v>19</v>
      </c>
      <c r="N769" s="188" t="s">
        <v>42</v>
      </c>
      <c r="O769" s="66"/>
      <c r="P769" s="189">
        <f>O769*H769</f>
        <v>0</v>
      </c>
      <c r="Q769" s="189">
        <v>0</v>
      </c>
      <c r="R769" s="189">
        <f>Q769*H769</f>
        <v>0</v>
      </c>
      <c r="S769" s="189">
        <v>7.0000000000000007E-2</v>
      </c>
      <c r="T769" s="190">
        <f>S769*H769</f>
        <v>5.6438899999999999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191" t="s">
        <v>154</v>
      </c>
      <c r="AT769" s="191" t="s">
        <v>149</v>
      </c>
      <c r="AU769" s="191" t="s">
        <v>80</v>
      </c>
      <c r="AY769" s="19" t="s">
        <v>146</v>
      </c>
      <c r="BE769" s="192">
        <f>IF(N769="základní",J769,0)</f>
        <v>0</v>
      </c>
      <c r="BF769" s="192">
        <f>IF(N769="snížená",J769,0)</f>
        <v>0</v>
      </c>
      <c r="BG769" s="192">
        <f>IF(N769="zákl. přenesená",J769,0)</f>
        <v>0</v>
      </c>
      <c r="BH769" s="192">
        <f>IF(N769="sníž. přenesená",J769,0)</f>
        <v>0</v>
      </c>
      <c r="BI769" s="192">
        <f>IF(N769="nulová",J769,0)</f>
        <v>0</v>
      </c>
      <c r="BJ769" s="19" t="s">
        <v>78</v>
      </c>
      <c r="BK769" s="192">
        <f>ROUND(I769*H769,2)</f>
        <v>0</v>
      </c>
      <c r="BL769" s="19" t="s">
        <v>154</v>
      </c>
      <c r="BM769" s="191" t="s">
        <v>1277</v>
      </c>
    </row>
    <row r="770" spans="1:65" s="2" customFormat="1" ht="19.5">
      <c r="A770" s="36"/>
      <c r="B770" s="37"/>
      <c r="C770" s="38"/>
      <c r="D770" s="193" t="s">
        <v>156</v>
      </c>
      <c r="E770" s="38"/>
      <c r="F770" s="194" t="s">
        <v>1278</v>
      </c>
      <c r="G770" s="38"/>
      <c r="H770" s="38"/>
      <c r="I770" s="195"/>
      <c r="J770" s="38"/>
      <c r="K770" s="38"/>
      <c r="L770" s="41"/>
      <c r="M770" s="196"/>
      <c r="N770" s="197"/>
      <c r="O770" s="66"/>
      <c r="P770" s="66"/>
      <c r="Q770" s="66"/>
      <c r="R770" s="66"/>
      <c r="S770" s="66"/>
      <c r="T770" s="67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9" t="s">
        <v>156</v>
      </c>
      <c r="AU770" s="19" t="s">
        <v>80</v>
      </c>
    </row>
    <row r="771" spans="1:65" s="2" customFormat="1" ht="11.25">
      <c r="A771" s="36"/>
      <c r="B771" s="37"/>
      <c r="C771" s="38"/>
      <c r="D771" s="245" t="s">
        <v>595</v>
      </c>
      <c r="E771" s="38"/>
      <c r="F771" s="246" t="s">
        <v>1279</v>
      </c>
      <c r="G771" s="38"/>
      <c r="H771" s="38"/>
      <c r="I771" s="195"/>
      <c r="J771" s="38"/>
      <c r="K771" s="38"/>
      <c r="L771" s="41"/>
      <c r="M771" s="196"/>
      <c r="N771" s="197"/>
      <c r="O771" s="66"/>
      <c r="P771" s="66"/>
      <c r="Q771" s="66"/>
      <c r="R771" s="66"/>
      <c r="S771" s="66"/>
      <c r="T771" s="67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9" t="s">
        <v>595</v>
      </c>
      <c r="AU771" s="19" t="s">
        <v>80</v>
      </c>
    </row>
    <row r="772" spans="1:65" s="13" customFormat="1" ht="11.25">
      <c r="B772" s="198"/>
      <c r="C772" s="199"/>
      <c r="D772" s="193" t="s">
        <v>158</v>
      </c>
      <c r="E772" s="200" t="s">
        <v>19</v>
      </c>
      <c r="F772" s="201" t="s">
        <v>617</v>
      </c>
      <c r="G772" s="199"/>
      <c r="H772" s="200" t="s">
        <v>19</v>
      </c>
      <c r="I772" s="202"/>
      <c r="J772" s="199"/>
      <c r="K772" s="199"/>
      <c r="L772" s="203"/>
      <c r="M772" s="204"/>
      <c r="N772" s="205"/>
      <c r="O772" s="205"/>
      <c r="P772" s="205"/>
      <c r="Q772" s="205"/>
      <c r="R772" s="205"/>
      <c r="S772" s="205"/>
      <c r="T772" s="206"/>
      <c r="AT772" s="207" t="s">
        <v>158</v>
      </c>
      <c r="AU772" s="207" t="s">
        <v>80</v>
      </c>
      <c r="AV772" s="13" t="s">
        <v>78</v>
      </c>
      <c r="AW772" s="13" t="s">
        <v>33</v>
      </c>
      <c r="AX772" s="13" t="s">
        <v>71</v>
      </c>
      <c r="AY772" s="207" t="s">
        <v>146</v>
      </c>
    </row>
    <row r="773" spans="1:65" s="13" customFormat="1" ht="11.25">
      <c r="B773" s="198"/>
      <c r="C773" s="199"/>
      <c r="D773" s="193" t="s">
        <v>158</v>
      </c>
      <c r="E773" s="200" t="s">
        <v>19</v>
      </c>
      <c r="F773" s="201" t="s">
        <v>1280</v>
      </c>
      <c r="G773" s="199"/>
      <c r="H773" s="200" t="s">
        <v>19</v>
      </c>
      <c r="I773" s="202"/>
      <c r="J773" s="199"/>
      <c r="K773" s="199"/>
      <c r="L773" s="203"/>
      <c r="M773" s="204"/>
      <c r="N773" s="205"/>
      <c r="O773" s="205"/>
      <c r="P773" s="205"/>
      <c r="Q773" s="205"/>
      <c r="R773" s="205"/>
      <c r="S773" s="205"/>
      <c r="T773" s="206"/>
      <c r="AT773" s="207" t="s">
        <v>158</v>
      </c>
      <c r="AU773" s="207" t="s">
        <v>80</v>
      </c>
      <c r="AV773" s="13" t="s">
        <v>78</v>
      </c>
      <c r="AW773" s="13" t="s">
        <v>33</v>
      </c>
      <c r="AX773" s="13" t="s">
        <v>71</v>
      </c>
      <c r="AY773" s="207" t="s">
        <v>146</v>
      </c>
    </row>
    <row r="774" spans="1:65" s="13" customFormat="1" ht="11.25">
      <c r="B774" s="198"/>
      <c r="C774" s="199"/>
      <c r="D774" s="193" t="s">
        <v>158</v>
      </c>
      <c r="E774" s="200" t="s">
        <v>19</v>
      </c>
      <c r="F774" s="201" t="s">
        <v>1281</v>
      </c>
      <c r="G774" s="199"/>
      <c r="H774" s="200" t="s">
        <v>19</v>
      </c>
      <c r="I774" s="202"/>
      <c r="J774" s="199"/>
      <c r="K774" s="199"/>
      <c r="L774" s="203"/>
      <c r="M774" s="204"/>
      <c r="N774" s="205"/>
      <c r="O774" s="205"/>
      <c r="P774" s="205"/>
      <c r="Q774" s="205"/>
      <c r="R774" s="205"/>
      <c r="S774" s="205"/>
      <c r="T774" s="206"/>
      <c r="AT774" s="207" t="s">
        <v>158</v>
      </c>
      <c r="AU774" s="207" t="s">
        <v>80</v>
      </c>
      <c r="AV774" s="13" t="s">
        <v>78</v>
      </c>
      <c r="AW774" s="13" t="s">
        <v>33</v>
      </c>
      <c r="AX774" s="13" t="s">
        <v>71</v>
      </c>
      <c r="AY774" s="207" t="s">
        <v>146</v>
      </c>
    </row>
    <row r="775" spans="1:65" s="14" customFormat="1" ht="11.25">
      <c r="B775" s="208"/>
      <c r="C775" s="209"/>
      <c r="D775" s="193" t="s">
        <v>158</v>
      </c>
      <c r="E775" s="210" t="s">
        <v>19</v>
      </c>
      <c r="F775" s="211" t="s">
        <v>1282</v>
      </c>
      <c r="G775" s="209"/>
      <c r="H775" s="212">
        <v>3.4649999999999999</v>
      </c>
      <c r="I775" s="213"/>
      <c r="J775" s="209"/>
      <c r="K775" s="209"/>
      <c r="L775" s="214"/>
      <c r="M775" s="215"/>
      <c r="N775" s="216"/>
      <c r="O775" s="216"/>
      <c r="P775" s="216"/>
      <c r="Q775" s="216"/>
      <c r="R775" s="216"/>
      <c r="S775" s="216"/>
      <c r="T775" s="217"/>
      <c r="AT775" s="218" t="s">
        <v>158</v>
      </c>
      <c r="AU775" s="218" t="s">
        <v>80</v>
      </c>
      <c r="AV775" s="14" t="s">
        <v>80</v>
      </c>
      <c r="AW775" s="14" t="s">
        <v>33</v>
      </c>
      <c r="AX775" s="14" t="s">
        <v>71</v>
      </c>
      <c r="AY775" s="218" t="s">
        <v>146</v>
      </c>
    </row>
    <row r="776" spans="1:65" s="13" customFormat="1" ht="11.25">
      <c r="B776" s="198"/>
      <c r="C776" s="199"/>
      <c r="D776" s="193" t="s">
        <v>158</v>
      </c>
      <c r="E776" s="200" t="s">
        <v>19</v>
      </c>
      <c r="F776" s="201" t="s">
        <v>1246</v>
      </c>
      <c r="G776" s="199"/>
      <c r="H776" s="200" t="s">
        <v>19</v>
      </c>
      <c r="I776" s="202"/>
      <c r="J776" s="199"/>
      <c r="K776" s="199"/>
      <c r="L776" s="203"/>
      <c r="M776" s="204"/>
      <c r="N776" s="205"/>
      <c r="O776" s="205"/>
      <c r="P776" s="205"/>
      <c r="Q776" s="205"/>
      <c r="R776" s="205"/>
      <c r="S776" s="205"/>
      <c r="T776" s="206"/>
      <c r="AT776" s="207" t="s">
        <v>158</v>
      </c>
      <c r="AU776" s="207" t="s">
        <v>80</v>
      </c>
      <c r="AV776" s="13" t="s">
        <v>78</v>
      </c>
      <c r="AW776" s="13" t="s">
        <v>33</v>
      </c>
      <c r="AX776" s="13" t="s">
        <v>71</v>
      </c>
      <c r="AY776" s="207" t="s">
        <v>146</v>
      </c>
    </row>
    <row r="777" spans="1:65" s="13" customFormat="1" ht="11.25">
      <c r="B777" s="198"/>
      <c r="C777" s="199"/>
      <c r="D777" s="193" t="s">
        <v>158</v>
      </c>
      <c r="E777" s="200" t="s">
        <v>19</v>
      </c>
      <c r="F777" s="201" t="s">
        <v>1247</v>
      </c>
      <c r="G777" s="199"/>
      <c r="H777" s="200" t="s">
        <v>19</v>
      </c>
      <c r="I777" s="202"/>
      <c r="J777" s="199"/>
      <c r="K777" s="199"/>
      <c r="L777" s="203"/>
      <c r="M777" s="204"/>
      <c r="N777" s="205"/>
      <c r="O777" s="205"/>
      <c r="P777" s="205"/>
      <c r="Q777" s="205"/>
      <c r="R777" s="205"/>
      <c r="S777" s="205"/>
      <c r="T777" s="206"/>
      <c r="AT777" s="207" t="s">
        <v>158</v>
      </c>
      <c r="AU777" s="207" t="s">
        <v>80</v>
      </c>
      <c r="AV777" s="13" t="s">
        <v>78</v>
      </c>
      <c r="AW777" s="13" t="s">
        <v>33</v>
      </c>
      <c r="AX777" s="13" t="s">
        <v>71</v>
      </c>
      <c r="AY777" s="207" t="s">
        <v>146</v>
      </c>
    </row>
    <row r="778" spans="1:65" s="14" customFormat="1" ht="11.25">
      <c r="B778" s="208"/>
      <c r="C778" s="209"/>
      <c r="D778" s="193" t="s">
        <v>158</v>
      </c>
      <c r="E778" s="210" t="s">
        <v>19</v>
      </c>
      <c r="F778" s="211" t="s">
        <v>1283</v>
      </c>
      <c r="G778" s="209"/>
      <c r="H778" s="212">
        <v>35.374000000000002</v>
      </c>
      <c r="I778" s="213"/>
      <c r="J778" s="209"/>
      <c r="K778" s="209"/>
      <c r="L778" s="214"/>
      <c r="M778" s="215"/>
      <c r="N778" s="216"/>
      <c r="O778" s="216"/>
      <c r="P778" s="216"/>
      <c r="Q778" s="216"/>
      <c r="R778" s="216"/>
      <c r="S778" s="216"/>
      <c r="T778" s="217"/>
      <c r="AT778" s="218" t="s">
        <v>158</v>
      </c>
      <c r="AU778" s="218" t="s">
        <v>80</v>
      </c>
      <c r="AV778" s="14" t="s">
        <v>80</v>
      </c>
      <c r="AW778" s="14" t="s">
        <v>33</v>
      </c>
      <c r="AX778" s="14" t="s">
        <v>71</v>
      </c>
      <c r="AY778" s="218" t="s">
        <v>146</v>
      </c>
    </row>
    <row r="779" spans="1:65" s="13" customFormat="1" ht="11.25">
      <c r="B779" s="198"/>
      <c r="C779" s="199"/>
      <c r="D779" s="193" t="s">
        <v>158</v>
      </c>
      <c r="E779" s="200" t="s">
        <v>19</v>
      </c>
      <c r="F779" s="201" t="s">
        <v>1249</v>
      </c>
      <c r="G779" s="199"/>
      <c r="H779" s="200" t="s">
        <v>19</v>
      </c>
      <c r="I779" s="202"/>
      <c r="J779" s="199"/>
      <c r="K779" s="199"/>
      <c r="L779" s="203"/>
      <c r="M779" s="204"/>
      <c r="N779" s="205"/>
      <c r="O779" s="205"/>
      <c r="P779" s="205"/>
      <c r="Q779" s="205"/>
      <c r="R779" s="205"/>
      <c r="S779" s="205"/>
      <c r="T779" s="206"/>
      <c r="AT779" s="207" t="s">
        <v>158</v>
      </c>
      <c r="AU779" s="207" t="s">
        <v>80</v>
      </c>
      <c r="AV779" s="13" t="s">
        <v>78</v>
      </c>
      <c r="AW779" s="13" t="s">
        <v>33</v>
      </c>
      <c r="AX779" s="13" t="s">
        <v>71</v>
      </c>
      <c r="AY779" s="207" t="s">
        <v>146</v>
      </c>
    </row>
    <row r="780" spans="1:65" s="14" customFormat="1" ht="11.25">
      <c r="B780" s="208"/>
      <c r="C780" s="209"/>
      <c r="D780" s="193" t="s">
        <v>158</v>
      </c>
      <c r="E780" s="210" t="s">
        <v>19</v>
      </c>
      <c r="F780" s="211" t="s">
        <v>1284</v>
      </c>
      <c r="G780" s="209"/>
      <c r="H780" s="212">
        <v>11.2</v>
      </c>
      <c r="I780" s="213"/>
      <c r="J780" s="209"/>
      <c r="K780" s="209"/>
      <c r="L780" s="214"/>
      <c r="M780" s="215"/>
      <c r="N780" s="216"/>
      <c r="O780" s="216"/>
      <c r="P780" s="216"/>
      <c r="Q780" s="216"/>
      <c r="R780" s="216"/>
      <c r="S780" s="216"/>
      <c r="T780" s="217"/>
      <c r="AT780" s="218" t="s">
        <v>158</v>
      </c>
      <c r="AU780" s="218" t="s">
        <v>80</v>
      </c>
      <c r="AV780" s="14" t="s">
        <v>80</v>
      </c>
      <c r="AW780" s="14" t="s">
        <v>33</v>
      </c>
      <c r="AX780" s="14" t="s">
        <v>71</v>
      </c>
      <c r="AY780" s="218" t="s">
        <v>146</v>
      </c>
    </row>
    <row r="781" spans="1:65" s="13" customFormat="1" ht="11.25">
      <c r="B781" s="198"/>
      <c r="C781" s="199"/>
      <c r="D781" s="193" t="s">
        <v>158</v>
      </c>
      <c r="E781" s="200" t="s">
        <v>19</v>
      </c>
      <c r="F781" s="201" t="s">
        <v>1251</v>
      </c>
      <c r="G781" s="199"/>
      <c r="H781" s="200" t="s">
        <v>19</v>
      </c>
      <c r="I781" s="202"/>
      <c r="J781" s="199"/>
      <c r="K781" s="199"/>
      <c r="L781" s="203"/>
      <c r="M781" s="204"/>
      <c r="N781" s="205"/>
      <c r="O781" s="205"/>
      <c r="P781" s="205"/>
      <c r="Q781" s="205"/>
      <c r="R781" s="205"/>
      <c r="S781" s="205"/>
      <c r="T781" s="206"/>
      <c r="AT781" s="207" t="s">
        <v>158</v>
      </c>
      <c r="AU781" s="207" t="s">
        <v>80</v>
      </c>
      <c r="AV781" s="13" t="s">
        <v>78</v>
      </c>
      <c r="AW781" s="13" t="s">
        <v>33</v>
      </c>
      <c r="AX781" s="13" t="s">
        <v>71</v>
      </c>
      <c r="AY781" s="207" t="s">
        <v>146</v>
      </c>
    </row>
    <row r="782" spans="1:65" s="14" customFormat="1" ht="11.25">
      <c r="B782" s="208"/>
      <c r="C782" s="209"/>
      <c r="D782" s="193" t="s">
        <v>158</v>
      </c>
      <c r="E782" s="210" t="s">
        <v>19</v>
      </c>
      <c r="F782" s="211" t="s">
        <v>1285</v>
      </c>
      <c r="G782" s="209"/>
      <c r="H782" s="212">
        <v>6.1280000000000001</v>
      </c>
      <c r="I782" s="213"/>
      <c r="J782" s="209"/>
      <c r="K782" s="209"/>
      <c r="L782" s="214"/>
      <c r="M782" s="215"/>
      <c r="N782" s="216"/>
      <c r="O782" s="216"/>
      <c r="P782" s="216"/>
      <c r="Q782" s="216"/>
      <c r="R782" s="216"/>
      <c r="S782" s="216"/>
      <c r="T782" s="217"/>
      <c r="AT782" s="218" t="s">
        <v>158</v>
      </c>
      <c r="AU782" s="218" t="s">
        <v>80</v>
      </c>
      <c r="AV782" s="14" t="s">
        <v>80</v>
      </c>
      <c r="AW782" s="14" t="s">
        <v>33</v>
      </c>
      <c r="AX782" s="14" t="s">
        <v>71</v>
      </c>
      <c r="AY782" s="218" t="s">
        <v>146</v>
      </c>
    </row>
    <row r="783" spans="1:65" s="13" customFormat="1" ht="11.25">
      <c r="B783" s="198"/>
      <c r="C783" s="199"/>
      <c r="D783" s="193" t="s">
        <v>158</v>
      </c>
      <c r="E783" s="200" t="s">
        <v>19</v>
      </c>
      <c r="F783" s="201" t="s">
        <v>1253</v>
      </c>
      <c r="G783" s="199"/>
      <c r="H783" s="200" t="s">
        <v>19</v>
      </c>
      <c r="I783" s="202"/>
      <c r="J783" s="199"/>
      <c r="K783" s="199"/>
      <c r="L783" s="203"/>
      <c r="M783" s="204"/>
      <c r="N783" s="205"/>
      <c r="O783" s="205"/>
      <c r="P783" s="205"/>
      <c r="Q783" s="205"/>
      <c r="R783" s="205"/>
      <c r="S783" s="205"/>
      <c r="T783" s="206"/>
      <c r="AT783" s="207" t="s">
        <v>158</v>
      </c>
      <c r="AU783" s="207" t="s">
        <v>80</v>
      </c>
      <c r="AV783" s="13" t="s">
        <v>78</v>
      </c>
      <c r="AW783" s="13" t="s">
        <v>33</v>
      </c>
      <c r="AX783" s="13" t="s">
        <v>71</v>
      </c>
      <c r="AY783" s="207" t="s">
        <v>146</v>
      </c>
    </row>
    <row r="784" spans="1:65" s="14" customFormat="1" ht="11.25">
      <c r="B784" s="208"/>
      <c r="C784" s="209"/>
      <c r="D784" s="193" t="s">
        <v>158</v>
      </c>
      <c r="E784" s="210" t="s">
        <v>19</v>
      </c>
      <c r="F784" s="211" t="s">
        <v>1286</v>
      </c>
      <c r="G784" s="209"/>
      <c r="H784" s="212">
        <v>10.69</v>
      </c>
      <c r="I784" s="213"/>
      <c r="J784" s="209"/>
      <c r="K784" s="209"/>
      <c r="L784" s="214"/>
      <c r="M784" s="215"/>
      <c r="N784" s="216"/>
      <c r="O784" s="216"/>
      <c r="P784" s="216"/>
      <c r="Q784" s="216"/>
      <c r="R784" s="216"/>
      <c r="S784" s="216"/>
      <c r="T784" s="217"/>
      <c r="AT784" s="218" t="s">
        <v>158</v>
      </c>
      <c r="AU784" s="218" t="s">
        <v>80</v>
      </c>
      <c r="AV784" s="14" t="s">
        <v>80</v>
      </c>
      <c r="AW784" s="14" t="s">
        <v>33</v>
      </c>
      <c r="AX784" s="14" t="s">
        <v>71</v>
      </c>
      <c r="AY784" s="218" t="s">
        <v>146</v>
      </c>
    </row>
    <row r="785" spans="1:65" s="13" customFormat="1" ht="11.25">
      <c r="B785" s="198"/>
      <c r="C785" s="199"/>
      <c r="D785" s="193" t="s">
        <v>158</v>
      </c>
      <c r="E785" s="200" t="s">
        <v>19</v>
      </c>
      <c r="F785" s="201" t="s">
        <v>1287</v>
      </c>
      <c r="G785" s="199"/>
      <c r="H785" s="200" t="s">
        <v>19</v>
      </c>
      <c r="I785" s="202"/>
      <c r="J785" s="199"/>
      <c r="K785" s="199"/>
      <c r="L785" s="203"/>
      <c r="M785" s="204"/>
      <c r="N785" s="205"/>
      <c r="O785" s="205"/>
      <c r="P785" s="205"/>
      <c r="Q785" s="205"/>
      <c r="R785" s="205"/>
      <c r="S785" s="205"/>
      <c r="T785" s="206"/>
      <c r="AT785" s="207" t="s">
        <v>158</v>
      </c>
      <c r="AU785" s="207" t="s">
        <v>80</v>
      </c>
      <c r="AV785" s="13" t="s">
        <v>78</v>
      </c>
      <c r="AW785" s="13" t="s">
        <v>33</v>
      </c>
      <c r="AX785" s="13" t="s">
        <v>71</v>
      </c>
      <c r="AY785" s="207" t="s">
        <v>146</v>
      </c>
    </row>
    <row r="786" spans="1:65" s="14" customFormat="1" ht="11.25">
      <c r="B786" s="208"/>
      <c r="C786" s="209"/>
      <c r="D786" s="193" t="s">
        <v>158</v>
      </c>
      <c r="E786" s="210" t="s">
        <v>19</v>
      </c>
      <c r="F786" s="211" t="s">
        <v>1288</v>
      </c>
      <c r="G786" s="209"/>
      <c r="H786" s="212">
        <v>7.86</v>
      </c>
      <c r="I786" s="213"/>
      <c r="J786" s="209"/>
      <c r="K786" s="209"/>
      <c r="L786" s="214"/>
      <c r="M786" s="215"/>
      <c r="N786" s="216"/>
      <c r="O786" s="216"/>
      <c r="P786" s="216"/>
      <c r="Q786" s="216"/>
      <c r="R786" s="216"/>
      <c r="S786" s="216"/>
      <c r="T786" s="217"/>
      <c r="AT786" s="218" t="s">
        <v>158</v>
      </c>
      <c r="AU786" s="218" t="s">
        <v>80</v>
      </c>
      <c r="AV786" s="14" t="s">
        <v>80</v>
      </c>
      <c r="AW786" s="14" t="s">
        <v>33</v>
      </c>
      <c r="AX786" s="14" t="s">
        <v>71</v>
      </c>
      <c r="AY786" s="218" t="s">
        <v>146</v>
      </c>
    </row>
    <row r="787" spans="1:65" s="14" customFormat="1" ht="11.25">
      <c r="B787" s="208"/>
      <c r="C787" s="209"/>
      <c r="D787" s="193" t="s">
        <v>158</v>
      </c>
      <c r="E787" s="210" t="s">
        <v>19</v>
      </c>
      <c r="F787" s="211" t="s">
        <v>1289</v>
      </c>
      <c r="G787" s="209"/>
      <c r="H787" s="212">
        <v>4.16</v>
      </c>
      <c r="I787" s="213"/>
      <c r="J787" s="209"/>
      <c r="K787" s="209"/>
      <c r="L787" s="214"/>
      <c r="M787" s="215"/>
      <c r="N787" s="216"/>
      <c r="O787" s="216"/>
      <c r="P787" s="216"/>
      <c r="Q787" s="216"/>
      <c r="R787" s="216"/>
      <c r="S787" s="216"/>
      <c r="T787" s="217"/>
      <c r="AT787" s="218" t="s">
        <v>158</v>
      </c>
      <c r="AU787" s="218" t="s">
        <v>80</v>
      </c>
      <c r="AV787" s="14" t="s">
        <v>80</v>
      </c>
      <c r="AW787" s="14" t="s">
        <v>33</v>
      </c>
      <c r="AX787" s="14" t="s">
        <v>71</v>
      </c>
      <c r="AY787" s="218" t="s">
        <v>146</v>
      </c>
    </row>
    <row r="788" spans="1:65" s="14" customFormat="1" ht="11.25">
      <c r="B788" s="208"/>
      <c r="C788" s="209"/>
      <c r="D788" s="193" t="s">
        <v>158</v>
      </c>
      <c r="E788" s="210" t="s">
        <v>19</v>
      </c>
      <c r="F788" s="211" t="s">
        <v>1290</v>
      </c>
      <c r="G788" s="209"/>
      <c r="H788" s="212">
        <v>1.75</v>
      </c>
      <c r="I788" s="213"/>
      <c r="J788" s="209"/>
      <c r="K788" s="209"/>
      <c r="L788" s="214"/>
      <c r="M788" s="215"/>
      <c r="N788" s="216"/>
      <c r="O788" s="216"/>
      <c r="P788" s="216"/>
      <c r="Q788" s="216"/>
      <c r="R788" s="216"/>
      <c r="S788" s="216"/>
      <c r="T788" s="217"/>
      <c r="AT788" s="218" t="s">
        <v>158</v>
      </c>
      <c r="AU788" s="218" t="s">
        <v>80</v>
      </c>
      <c r="AV788" s="14" t="s">
        <v>80</v>
      </c>
      <c r="AW788" s="14" t="s">
        <v>33</v>
      </c>
      <c r="AX788" s="14" t="s">
        <v>71</v>
      </c>
      <c r="AY788" s="218" t="s">
        <v>146</v>
      </c>
    </row>
    <row r="789" spans="1:65" s="15" customFormat="1" ht="11.25">
      <c r="B789" s="219"/>
      <c r="C789" s="220"/>
      <c r="D789" s="193" t="s">
        <v>158</v>
      </c>
      <c r="E789" s="221" t="s">
        <v>19</v>
      </c>
      <c r="F789" s="222" t="s">
        <v>161</v>
      </c>
      <c r="G789" s="220"/>
      <c r="H789" s="223">
        <v>80.626999999999995</v>
      </c>
      <c r="I789" s="224"/>
      <c r="J789" s="220"/>
      <c r="K789" s="220"/>
      <c r="L789" s="225"/>
      <c r="M789" s="226"/>
      <c r="N789" s="227"/>
      <c r="O789" s="227"/>
      <c r="P789" s="227"/>
      <c r="Q789" s="227"/>
      <c r="R789" s="227"/>
      <c r="S789" s="227"/>
      <c r="T789" s="228"/>
      <c r="AT789" s="229" t="s">
        <v>158</v>
      </c>
      <c r="AU789" s="229" t="s">
        <v>80</v>
      </c>
      <c r="AV789" s="15" t="s">
        <v>154</v>
      </c>
      <c r="AW789" s="15" t="s">
        <v>33</v>
      </c>
      <c r="AX789" s="15" t="s">
        <v>78</v>
      </c>
      <c r="AY789" s="229" t="s">
        <v>146</v>
      </c>
    </row>
    <row r="790" spans="1:65" s="2" customFormat="1" ht="24.2" customHeight="1">
      <c r="A790" s="36"/>
      <c r="B790" s="37"/>
      <c r="C790" s="180" t="s">
        <v>1291</v>
      </c>
      <c r="D790" s="180" t="s">
        <v>149</v>
      </c>
      <c r="E790" s="181" t="s">
        <v>1292</v>
      </c>
      <c r="F790" s="182" t="s">
        <v>1293</v>
      </c>
      <c r="G790" s="183" t="s">
        <v>152</v>
      </c>
      <c r="H790" s="184">
        <v>3.4649999999999999</v>
      </c>
      <c r="I790" s="185"/>
      <c r="J790" s="186">
        <f>ROUND(I790*H790,2)</f>
        <v>0</v>
      </c>
      <c r="K790" s="182" t="s">
        <v>592</v>
      </c>
      <c r="L790" s="41"/>
      <c r="M790" s="187" t="s">
        <v>19</v>
      </c>
      <c r="N790" s="188" t="s">
        <v>42</v>
      </c>
      <c r="O790" s="66"/>
      <c r="P790" s="189">
        <f>O790*H790</f>
        <v>0</v>
      </c>
      <c r="Q790" s="189">
        <v>0</v>
      </c>
      <c r="R790" s="189">
        <f>Q790*H790</f>
        <v>0</v>
      </c>
      <c r="S790" s="189">
        <v>3.95E-2</v>
      </c>
      <c r="T790" s="190">
        <f>S790*H790</f>
        <v>0.1368675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191" t="s">
        <v>154</v>
      </c>
      <c r="AT790" s="191" t="s">
        <v>149</v>
      </c>
      <c r="AU790" s="191" t="s">
        <v>80</v>
      </c>
      <c r="AY790" s="19" t="s">
        <v>146</v>
      </c>
      <c r="BE790" s="192">
        <f>IF(N790="základní",J790,0)</f>
        <v>0</v>
      </c>
      <c r="BF790" s="192">
        <f>IF(N790="snížená",J790,0)</f>
        <v>0</v>
      </c>
      <c r="BG790" s="192">
        <f>IF(N790="zákl. přenesená",J790,0)</f>
        <v>0</v>
      </c>
      <c r="BH790" s="192">
        <f>IF(N790="sníž. přenesená",J790,0)</f>
        <v>0</v>
      </c>
      <c r="BI790" s="192">
        <f>IF(N790="nulová",J790,0)</f>
        <v>0</v>
      </c>
      <c r="BJ790" s="19" t="s">
        <v>78</v>
      </c>
      <c r="BK790" s="192">
        <f>ROUND(I790*H790,2)</f>
        <v>0</v>
      </c>
      <c r="BL790" s="19" t="s">
        <v>154</v>
      </c>
      <c r="BM790" s="191" t="s">
        <v>1294</v>
      </c>
    </row>
    <row r="791" spans="1:65" s="2" customFormat="1" ht="19.5">
      <c r="A791" s="36"/>
      <c r="B791" s="37"/>
      <c r="C791" s="38"/>
      <c r="D791" s="193" t="s">
        <v>156</v>
      </c>
      <c r="E791" s="38"/>
      <c r="F791" s="194" t="s">
        <v>1295</v>
      </c>
      <c r="G791" s="38"/>
      <c r="H791" s="38"/>
      <c r="I791" s="195"/>
      <c r="J791" s="38"/>
      <c r="K791" s="38"/>
      <c r="L791" s="41"/>
      <c r="M791" s="196"/>
      <c r="N791" s="197"/>
      <c r="O791" s="66"/>
      <c r="P791" s="66"/>
      <c r="Q791" s="66"/>
      <c r="R791" s="66"/>
      <c r="S791" s="66"/>
      <c r="T791" s="67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T791" s="19" t="s">
        <v>156</v>
      </c>
      <c r="AU791" s="19" t="s">
        <v>80</v>
      </c>
    </row>
    <row r="792" spans="1:65" s="2" customFormat="1" ht="11.25">
      <c r="A792" s="36"/>
      <c r="B792" s="37"/>
      <c r="C792" s="38"/>
      <c r="D792" s="245" t="s">
        <v>595</v>
      </c>
      <c r="E792" s="38"/>
      <c r="F792" s="246" t="s">
        <v>1296</v>
      </c>
      <c r="G792" s="38"/>
      <c r="H792" s="38"/>
      <c r="I792" s="195"/>
      <c r="J792" s="38"/>
      <c r="K792" s="38"/>
      <c r="L792" s="41"/>
      <c r="M792" s="196"/>
      <c r="N792" s="197"/>
      <c r="O792" s="66"/>
      <c r="P792" s="66"/>
      <c r="Q792" s="66"/>
      <c r="R792" s="66"/>
      <c r="S792" s="66"/>
      <c r="T792" s="67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9" t="s">
        <v>595</v>
      </c>
      <c r="AU792" s="19" t="s">
        <v>80</v>
      </c>
    </row>
    <row r="793" spans="1:65" s="13" customFormat="1" ht="11.25">
      <c r="B793" s="198"/>
      <c r="C793" s="199"/>
      <c r="D793" s="193" t="s">
        <v>158</v>
      </c>
      <c r="E793" s="200" t="s">
        <v>19</v>
      </c>
      <c r="F793" s="201" t="s">
        <v>1281</v>
      </c>
      <c r="G793" s="199"/>
      <c r="H793" s="200" t="s">
        <v>19</v>
      </c>
      <c r="I793" s="202"/>
      <c r="J793" s="199"/>
      <c r="K793" s="199"/>
      <c r="L793" s="203"/>
      <c r="M793" s="204"/>
      <c r="N793" s="205"/>
      <c r="O793" s="205"/>
      <c r="P793" s="205"/>
      <c r="Q793" s="205"/>
      <c r="R793" s="205"/>
      <c r="S793" s="205"/>
      <c r="T793" s="206"/>
      <c r="AT793" s="207" t="s">
        <v>158</v>
      </c>
      <c r="AU793" s="207" t="s">
        <v>80</v>
      </c>
      <c r="AV793" s="13" t="s">
        <v>78</v>
      </c>
      <c r="AW793" s="13" t="s">
        <v>33</v>
      </c>
      <c r="AX793" s="13" t="s">
        <v>71</v>
      </c>
      <c r="AY793" s="207" t="s">
        <v>146</v>
      </c>
    </row>
    <row r="794" spans="1:65" s="14" customFormat="1" ht="11.25">
      <c r="B794" s="208"/>
      <c r="C794" s="209"/>
      <c r="D794" s="193" t="s">
        <v>158</v>
      </c>
      <c r="E794" s="210" t="s">
        <v>19</v>
      </c>
      <c r="F794" s="211" t="s">
        <v>1282</v>
      </c>
      <c r="G794" s="209"/>
      <c r="H794" s="212">
        <v>3.4649999999999999</v>
      </c>
      <c r="I794" s="213"/>
      <c r="J794" s="209"/>
      <c r="K794" s="209"/>
      <c r="L794" s="214"/>
      <c r="M794" s="215"/>
      <c r="N794" s="216"/>
      <c r="O794" s="216"/>
      <c r="P794" s="216"/>
      <c r="Q794" s="216"/>
      <c r="R794" s="216"/>
      <c r="S794" s="216"/>
      <c r="T794" s="217"/>
      <c r="AT794" s="218" t="s">
        <v>158</v>
      </c>
      <c r="AU794" s="218" t="s">
        <v>80</v>
      </c>
      <c r="AV794" s="14" t="s">
        <v>80</v>
      </c>
      <c r="AW794" s="14" t="s">
        <v>33</v>
      </c>
      <c r="AX794" s="14" t="s">
        <v>71</v>
      </c>
      <c r="AY794" s="218" t="s">
        <v>146</v>
      </c>
    </row>
    <row r="795" spans="1:65" s="15" customFormat="1" ht="11.25">
      <c r="B795" s="219"/>
      <c r="C795" s="220"/>
      <c r="D795" s="193" t="s">
        <v>158</v>
      </c>
      <c r="E795" s="221" t="s">
        <v>19</v>
      </c>
      <c r="F795" s="222" t="s">
        <v>161</v>
      </c>
      <c r="G795" s="220"/>
      <c r="H795" s="223">
        <v>3.4649999999999999</v>
      </c>
      <c r="I795" s="224"/>
      <c r="J795" s="220"/>
      <c r="K795" s="220"/>
      <c r="L795" s="225"/>
      <c r="M795" s="226"/>
      <c r="N795" s="227"/>
      <c r="O795" s="227"/>
      <c r="P795" s="227"/>
      <c r="Q795" s="227"/>
      <c r="R795" s="227"/>
      <c r="S795" s="227"/>
      <c r="T795" s="228"/>
      <c r="AT795" s="229" t="s">
        <v>158</v>
      </c>
      <c r="AU795" s="229" t="s">
        <v>80</v>
      </c>
      <c r="AV795" s="15" t="s">
        <v>154</v>
      </c>
      <c r="AW795" s="15" t="s">
        <v>33</v>
      </c>
      <c r="AX795" s="15" t="s">
        <v>78</v>
      </c>
      <c r="AY795" s="229" t="s">
        <v>146</v>
      </c>
    </row>
    <row r="796" spans="1:65" s="2" customFormat="1" ht="24.2" customHeight="1">
      <c r="A796" s="36"/>
      <c r="B796" s="37"/>
      <c r="C796" s="180" t="s">
        <v>1297</v>
      </c>
      <c r="D796" s="180" t="s">
        <v>149</v>
      </c>
      <c r="E796" s="181" t="s">
        <v>1298</v>
      </c>
      <c r="F796" s="182" t="s">
        <v>1299</v>
      </c>
      <c r="G796" s="183" t="s">
        <v>152</v>
      </c>
      <c r="H796" s="184">
        <v>3.4649999999999999</v>
      </c>
      <c r="I796" s="185"/>
      <c r="J796" s="186">
        <f>ROUND(I796*H796,2)</f>
        <v>0</v>
      </c>
      <c r="K796" s="182" t="s">
        <v>592</v>
      </c>
      <c r="L796" s="41"/>
      <c r="M796" s="187" t="s">
        <v>19</v>
      </c>
      <c r="N796" s="188" t="s">
        <v>42</v>
      </c>
      <c r="O796" s="66"/>
      <c r="P796" s="189">
        <f>O796*H796</f>
        <v>0</v>
      </c>
      <c r="Q796" s="189">
        <v>0</v>
      </c>
      <c r="R796" s="189">
        <f>Q796*H796</f>
        <v>0</v>
      </c>
      <c r="S796" s="189">
        <v>0</v>
      </c>
      <c r="T796" s="190">
        <f>S796*H796</f>
        <v>0</v>
      </c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R796" s="191" t="s">
        <v>154</v>
      </c>
      <c r="AT796" s="191" t="s">
        <v>149</v>
      </c>
      <c r="AU796" s="191" t="s">
        <v>80</v>
      </c>
      <c r="AY796" s="19" t="s">
        <v>146</v>
      </c>
      <c r="BE796" s="192">
        <f>IF(N796="základní",J796,0)</f>
        <v>0</v>
      </c>
      <c r="BF796" s="192">
        <f>IF(N796="snížená",J796,0)</f>
        <v>0</v>
      </c>
      <c r="BG796" s="192">
        <f>IF(N796="zákl. přenesená",J796,0)</f>
        <v>0</v>
      </c>
      <c r="BH796" s="192">
        <f>IF(N796="sníž. přenesená",J796,0)</f>
        <v>0</v>
      </c>
      <c r="BI796" s="192">
        <f>IF(N796="nulová",J796,0)</f>
        <v>0</v>
      </c>
      <c r="BJ796" s="19" t="s">
        <v>78</v>
      </c>
      <c r="BK796" s="192">
        <f>ROUND(I796*H796,2)</f>
        <v>0</v>
      </c>
      <c r="BL796" s="19" t="s">
        <v>154</v>
      </c>
      <c r="BM796" s="191" t="s">
        <v>1300</v>
      </c>
    </row>
    <row r="797" spans="1:65" s="2" customFormat="1" ht="19.5">
      <c r="A797" s="36"/>
      <c r="B797" s="37"/>
      <c r="C797" s="38"/>
      <c r="D797" s="193" t="s">
        <v>156</v>
      </c>
      <c r="E797" s="38"/>
      <c r="F797" s="194" t="s">
        <v>1301</v>
      </c>
      <c r="G797" s="38"/>
      <c r="H797" s="38"/>
      <c r="I797" s="195"/>
      <c r="J797" s="38"/>
      <c r="K797" s="38"/>
      <c r="L797" s="41"/>
      <c r="M797" s="196"/>
      <c r="N797" s="197"/>
      <c r="O797" s="66"/>
      <c r="P797" s="66"/>
      <c r="Q797" s="66"/>
      <c r="R797" s="66"/>
      <c r="S797" s="66"/>
      <c r="T797" s="67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T797" s="19" t="s">
        <v>156</v>
      </c>
      <c r="AU797" s="19" t="s">
        <v>80</v>
      </c>
    </row>
    <row r="798" spans="1:65" s="2" customFormat="1" ht="11.25">
      <c r="A798" s="36"/>
      <c r="B798" s="37"/>
      <c r="C798" s="38"/>
      <c r="D798" s="245" t="s">
        <v>595</v>
      </c>
      <c r="E798" s="38"/>
      <c r="F798" s="246" t="s">
        <v>1302</v>
      </c>
      <c r="G798" s="38"/>
      <c r="H798" s="38"/>
      <c r="I798" s="195"/>
      <c r="J798" s="38"/>
      <c r="K798" s="38"/>
      <c r="L798" s="41"/>
      <c r="M798" s="196"/>
      <c r="N798" s="197"/>
      <c r="O798" s="66"/>
      <c r="P798" s="66"/>
      <c r="Q798" s="66"/>
      <c r="R798" s="66"/>
      <c r="S798" s="66"/>
      <c r="T798" s="67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9" t="s">
        <v>595</v>
      </c>
      <c r="AU798" s="19" t="s">
        <v>80</v>
      </c>
    </row>
    <row r="799" spans="1:65" s="13" customFormat="1" ht="11.25">
      <c r="B799" s="198"/>
      <c r="C799" s="199"/>
      <c r="D799" s="193" t="s">
        <v>158</v>
      </c>
      <c r="E799" s="200" t="s">
        <v>19</v>
      </c>
      <c r="F799" s="201" t="s">
        <v>1281</v>
      </c>
      <c r="G799" s="199"/>
      <c r="H799" s="200" t="s">
        <v>19</v>
      </c>
      <c r="I799" s="202"/>
      <c r="J799" s="199"/>
      <c r="K799" s="199"/>
      <c r="L799" s="203"/>
      <c r="M799" s="204"/>
      <c r="N799" s="205"/>
      <c r="O799" s="205"/>
      <c r="P799" s="205"/>
      <c r="Q799" s="205"/>
      <c r="R799" s="205"/>
      <c r="S799" s="205"/>
      <c r="T799" s="206"/>
      <c r="AT799" s="207" t="s">
        <v>158</v>
      </c>
      <c r="AU799" s="207" t="s">
        <v>80</v>
      </c>
      <c r="AV799" s="13" t="s">
        <v>78</v>
      </c>
      <c r="AW799" s="13" t="s">
        <v>33</v>
      </c>
      <c r="AX799" s="13" t="s">
        <v>71</v>
      </c>
      <c r="AY799" s="207" t="s">
        <v>146</v>
      </c>
    </row>
    <row r="800" spans="1:65" s="14" customFormat="1" ht="11.25">
      <c r="B800" s="208"/>
      <c r="C800" s="209"/>
      <c r="D800" s="193" t="s">
        <v>158</v>
      </c>
      <c r="E800" s="210" t="s">
        <v>19</v>
      </c>
      <c r="F800" s="211" t="s">
        <v>1282</v>
      </c>
      <c r="G800" s="209"/>
      <c r="H800" s="212">
        <v>3.4649999999999999</v>
      </c>
      <c r="I800" s="213"/>
      <c r="J800" s="209"/>
      <c r="K800" s="209"/>
      <c r="L800" s="214"/>
      <c r="M800" s="215"/>
      <c r="N800" s="216"/>
      <c r="O800" s="216"/>
      <c r="P800" s="216"/>
      <c r="Q800" s="216"/>
      <c r="R800" s="216"/>
      <c r="S800" s="216"/>
      <c r="T800" s="217"/>
      <c r="AT800" s="218" t="s">
        <v>158</v>
      </c>
      <c r="AU800" s="218" t="s">
        <v>80</v>
      </c>
      <c r="AV800" s="14" t="s">
        <v>80</v>
      </c>
      <c r="AW800" s="14" t="s">
        <v>33</v>
      </c>
      <c r="AX800" s="14" t="s">
        <v>78</v>
      </c>
      <c r="AY800" s="218" t="s">
        <v>146</v>
      </c>
    </row>
    <row r="801" spans="1:65" s="2" customFormat="1" ht="24.2" customHeight="1">
      <c r="A801" s="36"/>
      <c r="B801" s="37"/>
      <c r="C801" s="180" t="s">
        <v>1303</v>
      </c>
      <c r="D801" s="180" t="s">
        <v>149</v>
      </c>
      <c r="E801" s="181" t="s">
        <v>1304</v>
      </c>
      <c r="F801" s="182" t="s">
        <v>1305</v>
      </c>
      <c r="G801" s="183" t="s">
        <v>152</v>
      </c>
      <c r="H801" s="184">
        <v>3.4649999999999999</v>
      </c>
      <c r="I801" s="185"/>
      <c r="J801" s="186">
        <f>ROUND(I801*H801,2)</f>
        <v>0</v>
      </c>
      <c r="K801" s="182" t="s">
        <v>592</v>
      </c>
      <c r="L801" s="41"/>
      <c r="M801" s="187" t="s">
        <v>19</v>
      </c>
      <c r="N801" s="188" t="s">
        <v>42</v>
      </c>
      <c r="O801" s="66"/>
      <c r="P801" s="189">
        <f>O801*H801</f>
        <v>0</v>
      </c>
      <c r="Q801" s="189">
        <v>8.5500000000000003E-3</v>
      </c>
      <c r="R801" s="189">
        <f>Q801*H801</f>
        <v>2.9625749999999999E-2</v>
      </c>
      <c r="S801" s="189">
        <v>0</v>
      </c>
      <c r="T801" s="190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91" t="s">
        <v>154</v>
      </c>
      <c r="AT801" s="191" t="s">
        <v>149</v>
      </c>
      <c r="AU801" s="191" t="s">
        <v>80</v>
      </c>
      <c r="AY801" s="19" t="s">
        <v>146</v>
      </c>
      <c r="BE801" s="192">
        <f>IF(N801="základní",J801,0)</f>
        <v>0</v>
      </c>
      <c r="BF801" s="192">
        <f>IF(N801="snížená",J801,0)</f>
        <v>0</v>
      </c>
      <c r="BG801" s="192">
        <f>IF(N801="zákl. přenesená",J801,0)</f>
        <v>0</v>
      </c>
      <c r="BH801" s="192">
        <f>IF(N801="sníž. přenesená",J801,0)</f>
        <v>0</v>
      </c>
      <c r="BI801" s="192">
        <f>IF(N801="nulová",J801,0)</f>
        <v>0</v>
      </c>
      <c r="BJ801" s="19" t="s">
        <v>78</v>
      </c>
      <c r="BK801" s="192">
        <f>ROUND(I801*H801,2)</f>
        <v>0</v>
      </c>
      <c r="BL801" s="19" t="s">
        <v>154</v>
      </c>
      <c r="BM801" s="191" t="s">
        <v>1306</v>
      </c>
    </row>
    <row r="802" spans="1:65" s="2" customFormat="1" ht="19.5">
      <c r="A802" s="36"/>
      <c r="B802" s="37"/>
      <c r="C802" s="38"/>
      <c r="D802" s="193" t="s">
        <v>156</v>
      </c>
      <c r="E802" s="38"/>
      <c r="F802" s="194" t="s">
        <v>1307</v>
      </c>
      <c r="G802" s="38"/>
      <c r="H802" s="38"/>
      <c r="I802" s="195"/>
      <c r="J802" s="38"/>
      <c r="K802" s="38"/>
      <c r="L802" s="41"/>
      <c r="M802" s="196"/>
      <c r="N802" s="197"/>
      <c r="O802" s="66"/>
      <c r="P802" s="66"/>
      <c r="Q802" s="66"/>
      <c r="R802" s="66"/>
      <c r="S802" s="66"/>
      <c r="T802" s="67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9" t="s">
        <v>156</v>
      </c>
      <c r="AU802" s="19" t="s">
        <v>80</v>
      </c>
    </row>
    <row r="803" spans="1:65" s="2" customFormat="1" ht="11.25">
      <c r="A803" s="36"/>
      <c r="B803" s="37"/>
      <c r="C803" s="38"/>
      <c r="D803" s="245" t="s">
        <v>595</v>
      </c>
      <c r="E803" s="38"/>
      <c r="F803" s="246" t="s">
        <v>1308</v>
      </c>
      <c r="G803" s="38"/>
      <c r="H803" s="38"/>
      <c r="I803" s="195"/>
      <c r="J803" s="38"/>
      <c r="K803" s="38"/>
      <c r="L803" s="41"/>
      <c r="M803" s="196"/>
      <c r="N803" s="197"/>
      <c r="O803" s="66"/>
      <c r="P803" s="66"/>
      <c r="Q803" s="66"/>
      <c r="R803" s="66"/>
      <c r="S803" s="66"/>
      <c r="T803" s="67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9" t="s">
        <v>595</v>
      </c>
      <c r="AU803" s="19" t="s">
        <v>80</v>
      </c>
    </row>
    <row r="804" spans="1:65" s="13" customFormat="1" ht="11.25">
      <c r="B804" s="198"/>
      <c r="C804" s="199"/>
      <c r="D804" s="193" t="s">
        <v>158</v>
      </c>
      <c r="E804" s="200" t="s">
        <v>19</v>
      </c>
      <c r="F804" s="201" t="s">
        <v>1281</v>
      </c>
      <c r="G804" s="199"/>
      <c r="H804" s="200" t="s">
        <v>19</v>
      </c>
      <c r="I804" s="202"/>
      <c r="J804" s="199"/>
      <c r="K804" s="199"/>
      <c r="L804" s="203"/>
      <c r="M804" s="204"/>
      <c r="N804" s="205"/>
      <c r="O804" s="205"/>
      <c r="P804" s="205"/>
      <c r="Q804" s="205"/>
      <c r="R804" s="205"/>
      <c r="S804" s="205"/>
      <c r="T804" s="206"/>
      <c r="AT804" s="207" t="s">
        <v>158</v>
      </c>
      <c r="AU804" s="207" t="s">
        <v>80</v>
      </c>
      <c r="AV804" s="13" t="s">
        <v>78</v>
      </c>
      <c r="AW804" s="13" t="s">
        <v>33</v>
      </c>
      <c r="AX804" s="13" t="s">
        <v>71</v>
      </c>
      <c r="AY804" s="207" t="s">
        <v>146</v>
      </c>
    </row>
    <row r="805" spans="1:65" s="14" customFormat="1" ht="11.25">
      <c r="B805" s="208"/>
      <c r="C805" s="209"/>
      <c r="D805" s="193" t="s">
        <v>158</v>
      </c>
      <c r="E805" s="210" t="s">
        <v>19</v>
      </c>
      <c r="F805" s="211" t="s">
        <v>1282</v>
      </c>
      <c r="G805" s="209"/>
      <c r="H805" s="212">
        <v>3.4649999999999999</v>
      </c>
      <c r="I805" s="213"/>
      <c r="J805" s="209"/>
      <c r="K805" s="209"/>
      <c r="L805" s="214"/>
      <c r="M805" s="215"/>
      <c r="N805" s="216"/>
      <c r="O805" s="216"/>
      <c r="P805" s="216"/>
      <c r="Q805" s="216"/>
      <c r="R805" s="216"/>
      <c r="S805" s="216"/>
      <c r="T805" s="217"/>
      <c r="AT805" s="218" t="s">
        <v>158</v>
      </c>
      <c r="AU805" s="218" t="s">
        <v>80</v>
      </c>
      <c r="AV805" s="14" t="s">
        <v>80</v>
      </c>
      <c r="AW805" s="14" t="s">
        <v>33</v>
      </c>
      <c r="AX805" s="14" t="s">
        <v>71</v>
      </c>
      <c r="AY805" s="218" t="s">
        <v>146</v>
      </c>
    </row>
    <row r="806" spans="1:65" s="15" customFormat="1" ht="11.25">
      <c r="B806" s="219"/>
      <c r="C806" s="220"/>
      <c r="D806" s="193" t="s">
        <v>158</v>
      </c>
      <c r="E806" s="221" t="s">
        <v>19</v>
      </c>
      <c r="F806" s="222" t="s">
        <v>161</v>
      </c>
      <c r="G806" s="220"/>
      <c r="H806" s="223">
        <v>3.4649999999999999</v>
      </c>
      <c r="I806" s="224"/>
      <c r="J806" s="220"/>
      <c r="K806" s="220"/>
      <c r="L806" s="225"/>
      <c r="M806" s="226"/>
      <c r="N806" s="227"/>
      <c r="O806" s="227"/>
      <c r="P806" s="227"/>
      <c r="Q806" s="227"/>
      <c r="R806" s="227"/>
      <c r="S806" s="227"/>
      <c r="T806" s="228"/>
      <c r="AT806" s="229" t="s">
        <v>158</v>
      </c>
      <c r="AU806" s="229" t="s">
        <v>80</v>
      </c>
      <c r="AV806" s="15" t="s">
        <v>154</v>
      </c>
      <c r="AW806" s="15" t="s">
        <v>33</v>
      </c>
      <c r="AX806" s="15" t="s">
        <v>78</v>
      </c>
      <c r="AY806" s="229" t="s">
        <v>146</v>
      </c>
    </row>
    <row r="807" spans="1:65" s="2" customFormat="1" ht="24.2" customHeight="1">
      <c r="A807" s="36"/>
      <c r="B807" s="37"/>
      <c r="C807" s="180" t="s">
        <v>1309</v>
      </c>
      <c r="D807" s="180" t="s">
        <v>149</v>
      </c>
      <c r="E807" s="181" t="s">
        <v>1310</v>
      </c>
      <c r="F807" s="182" t="s">
        <v>1311</v>
      </c>
      <c r="G807" s="183" t="s">
        <v>152</v>
      </c>
      <c r="H807" s="184">
        <v>3.4649999999999999</v>
      </c>
      <c r="I807" s="185"/>
      <c r="J807" s="186">
        <f>ROUND(I807*H807,2)</f>
        <v>0</v>
      </c>
      <c r="K807" s="182" t="s">
        <v>592</v>
      </c>
      <c r="L807" s="41"/>
      <c r="M807" s="187" t="s">
        <v>19</v>
      </c>
      <c r="N807" s="188" t="s">
        <v>42</v>
      </c>
      <c r="O807" s="66"/>
      <c r="P807" s="189">
        <f>O807*H807</f>
        <v>0</v>
      </c>
      <c r="Q807" s="189">
        <v>3.9079999999999997E-2</v>
      </c>
      <c r="R807" s="189">
        <f>Q807*H807</f>
        <v>0.13541219999999998</v>
      </c>
      <c r="S807" s="189">
        <v>0</v>
      </c>
      <c r="T807" s="190">
        <f>S807*H807</f>
        <v>0</v>
      </c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R807" s="191" t="s">
        <v>154</v>
      </c>
      <c r="AT807" s="191" t="s">
        <v>149</v>
      </c>
      <c r="AU807" s="191" t="s">
        <v>80</v>
      </c>
      <c r="AY807" s="19" t="s">
        <v>146</v>
      </c>
      <c r="BE807" s="192">
        <f>IF(N807="základní",J807,0)</f>
        <v>0</v>
      </c>
      <c r="BF807" s="192">
        <f>IF(N807="snížená",J807,0)</f>
        <v>0</v>
      </c>
      <c r="BG807" s="192">
        <f>IF(N807="zákl. přenesená",J807,0)</f>
        <v>0</v>
      </c>
      <c r="BH807" s="192">
        <f>IF(N807="sníž. přenesená",J807,0)</f>
        <v>0</v>
      </c>
      <c r="BI807" s="192">
        <f>IF(N807="nulová",J807,0)</f>
        <v>0</v>
      </c>
      <c r="BJ807" s="19" t="s">
        <v>78</v>
      </c>
      <c r="BK807" s="192">
        <f>ROUND(I807*H807,2)</f>
        <v>0</v>
      </c>
      <c r="BL807" s="19" t="s">
        <v>154</v>
      </c>
      <c r="BM807" s="191" t="s">
        <v>1312</v>
      </c>
    </row>
    <row r="808" spans="1:65" s="2" customFormat="1" ht="19.5">
      <c r="A808" s="36"/>
      <c r="B808" s="37"/>
      <c r="C808" s="38"/>
      <c r="D808" s="193" t="s">
        <v>156</v>
      </c>
      <c r="E808" s="38"/>
      <c r="F808" s="194" t="s">
        <v>1313</v>
      </c>
      <c r="G808" s="38"/>
      <c r="H808" s="38"/>
      <c r="I808" s="195"/>
      <c r="J808" s="38"/>
      <c r="K808" s="38"/>
      <c r="L808" s="41"/>
      <c r="M808" s="196"/>
      <c r="N808" s="197"/>
      <c r="O808" s="66"/>
      <c r="P808" s="66"/>
      <c r="Q808" s="66"/>
      <c r="R808" s="66"/>
      <c r="S808" s="66"/>
      <c r="T808" s="67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T808" s="19" t="s">
        <v>156</v>
      </c>
      <c r="AU808" s="19" t="s">
        <v>80</v>
      </c>
    </row>
    <row r="809" spans="1:65" s="2" customFormat="1" ht="11.25">
      <c r="A809" s="36"/>
      <c r="B809" s="37"/>
      <c r="C809" s="38"/>
      <c r="D809" s="245" t="s">
        <v>595</v>
      </c>
      <c r="E809" s="38"/>
      <c r="F809" s="246" t="s">
        <v>1314</v>
      </c>
      <c r="G809" s="38"/>
      <c r="H809" s="38"/>
      <c r="I809" s="195"/>
      <c r="J809" s="38"/>
      <c r="K809" s="38"/>
      <c r="L809" s="41"/>
      <c r="M809" s="196"/>
      <c r="N809" s="197"/>
      <c r="O809" s="66"/>
      <c r="P809" s="66"/>
      <c r="Q809" s="66"/>
      <c r="R809" s="66"/>
      <c r="S809" s="66"/>
      <c r="T809" s="67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9" t="s">
        <v>595</v>
      </c>
      <c r="AU809" s="19" t="s">
        <v>80</v>
      </c>
    </row>
    <row r="810" spans="1:65" s="13" customFormat="1" ht="11.25">
      <c r="B810" s="198"/>
      <c r="C810" s="199"/>
      <c r="D810" s="193" t="s">
        <v>158</v>
      </c>
      <c r="E810" s="200" t="s">
        <v>19</v>
      </c>
      <c r="F810" s="201" t="s">
        <v>1315</v>
      </c>
      <c r="G810" s="199"/>
      <c r="H810" s="200" t="s">
        <v>19</v>
      </c>
      <c r="I810" s="202"/>
      <c r="J810" s="199"/>
      <c r="K810" s="199"/>
      <c r="L810" s="203"/>
      <c r="M810" s="204"/>
      <c r="N810" s="205"/>
      <c r="O810" s="205"/>
      <c r="P810" s="205"/>
      <c r="Q810" s="205"/>
      <c r="R810" s="205"/>
      <c r="S810" s="205"/>
      <c r="T810" s="206"/>
      <c r="AT810" s="207" t="s">
        <v>158</v>
      </c>
      <c r="AU810" s="207" t="s">
        <v>80</v>
      </c>
      <c r="AV810" s="13" t="s">
        <v>78</v>
      </c>
      <c r="AW810" s="13" t="s">
        <v>33</v>
      </c>
      <c r="AX810" s="13" t="s">
        <v>71</v>
      </c>
      <c r="AY810" s="207" t="s">
        <v>146</v>
      </c>
    </row>
    <row r="811" spans="1:65" s="13" customFormat="1" ht="11.25">
      <c r="B811" s="198"/>
      <c r="C811" s="199"/>
      <c r="D811" s="193" t="s">
        <v>158</v>
      </c>
      <c r="E811" s="200" t="s">
        <v>19</v>
      </c>
      <c r="F811" s="201" t="s">
        <v>1281</v>
      </c>
      <c r="G811" s="199"/>
      <c r="H811" s="200" t="s">
        <v>19</v>
      </c>
      <c r="I811" s="202"/>
      <c r="J811" s="199"/>
      <c r="K811" s="199"/>
      <c r="L811" s="203"/>
      <c r="M811" s="204"/>
      <c r="N811" s="205"/>
      <c r="O811" s="205"/>
      <c r="P811" s="205"/>
      <c r="Q811" s="205"/>
      <c r="R811" s="205"/>
      <c r="S811" s="205"/>
      <c r="T811" s="206"/>
      <c r="AT811" s="207" t="s">
        <v>158</v>
      </c>
      <c r="AU811" s="207" t="s">
        <v>80</v>
      </c>
      <c r="AV811" s="13" t="s">
        <v>78</v>
      </c>
      <c r="AW811" s="13" t="s">
        <v>33</v>
      </c>
      <c r="AX811" s="13" t="s">
        <v>71</v>
      </c>
      <c r="AY811" s="207" t="s">
        <v>146</v>
      </c>
    </row>
    <row r="812" spans="1:65" s="14" customFormat="1" ht="11.25">
      <c r="B812" s="208"/>
      <c r="C812" s="209"/>
      <c r="D812" s="193" t="s">
        <v>158</v>
      </c>
      <c r="E812" s="210" t="s">
        <v>19</v>
      </c>
      <c r="F812" s="211" t="s">
        <v>1282</v>
      </c>
      <c r="G812" s="209"/>
      <c r="H812" s="212">
        <v>3.4649999999999999</v>
      </c>
      <c r="I812" s="213"/>
      <c r="J812" s="209"/>
      <c r="K812" s="209"/>
      <c r="L812" s="214"/>
      <c r="M812" s="215"/>
      <c r="N812" s="216"/>
      <c r="O812" s="216"/>
      <c r="P812" s="216"/>
      <c r="Q812" s="216"/>
      <c r="R812" s="216"/>
      <c r="S812" s="216"/>
      <c r="T812" s="217"/>
      <c r="AT812" s="218" t="s">
        <v>158</v>
      </c>
      <c r="AU812" s="218" t="s">
        <v>80</v>
      </c>
      <c r="AV812" s="14" t="s">
        <v>80</v>
      </c>
      <c r="AW812" s="14" t="s">
        <v>33</v>
      </c>
      <c r="AX812" s="14" t="s">
        <v>78</v>
      </c>
      <c r="AY812" s="218" t="s">
        <v>146</v>
      </c>
    </row>
    <row r="813" spans="1:65" s="2" customFormat="1" ht="24.2" customHeight="1">
      <c r="A813" s="36"/>
      <c r="B813" s="37"/>
      <c r="C813" s="180" t="s">
        <v>1316</v>
      </c>
      <c r="D813" s="180" t="s">
        <v>149</v>
      </c>
      <c r="E813" s="181" t="s">
        <v>1317</v>
      </c>
      <c r="F813" s="182" t="s">
        <v>1318</v>
      </c>
      <c r="G813" s="183" t="s">
        <v>152</v>
      </c>
      <c r="H813" s="184">
        <v>3.4649999999999999</v>
      </c>
      <c r="I813" s="185"/>
      <c r="J813" s="186">
        <f>ROUND(I813*H813,2)</f>
        <v>0</v>
      </c>
      <c r="K813" s="182" t="s">
        <v>592</v>
      </c>
      <c r="L813" s="41"/>
      <c r="M813" s="187" t="s">
        <v>19</v>
      </c>
      <c r="N813" s="188" t="s">
        <v>42</v>
      </c>
      <c r="O813" s="66"/>
      <c r="P813" s="189">
        <f>O813*H813</f>
        <v>0</v>
      </c>
      <c r="Q813" s="189">
        <v>0</v>
      </c>
      <c r="R813" s="189">
        <f>Q813*H813</f>
        <v>0</v>
      </c>
      <c r="S813" s="189">
        <v>0</v>
      </c>
      <c r="T813" s="190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191" t="s">
        <v>154</v>
      </c>
      <c r="AT813" s="191" t="s">
        <v>149</v>
      </c>
      <c r="AU813" s="191" t="s">
        <v>80</v>
      </c>
      <c r="AY813" s="19" t="s">
        <v>146</v>
      </c>
      <c r="BE813" s="192">
        <f>IF(N813="základní",J813,0)</f>
        <v>0</v>
      </c>
      <c r="BF813" s="192">
        <f>IF(N813="snížená",J813,0)</f>
        <v>0</v>
      </c>
      <c r="BG813" s="192">
        <f>IF(N813="zákl. přenesená",J813,0)</f>
        <v>0</v>
      </c>
      <c r="BH813" s="192">
        <f>IF(N813="sníž. přenesená",J813,0)</f>
        <v>0</v>
      </c>
      <c r="BI813" s="192">
        <f>IF(N813="nulová",J813,0)</f>
        <v>0</v>
      </c>
      <c r="BJ813" s="19" t="s">
        <v>78</v>
      </c>
      <c r="BK813" s="192">
        <f>ROUND(I813*H813,2)</f>
        <v>0</v>
      </c>
      <c r="BL813" s="19" t="s">
        <v>154</v>
      </c>
      <c r="BM813" s="191" t="s">
        <v>1319</v>
      </c>
    </row>
    <row r="814" spans="1:65" s="2" customFormat="1" ht="19.5">
      <c r="A814" s="36"/>
      <c r="B814" s="37"/>
      <c r="C814" s="38"/>
      <c r="D814" s="193" t="s">
        <v>156</v>
      </c>
      <c r="E814" s="38"/>
      <c r="F814" s="194" t="s">
        <v>1320</v>
      </c>
      <c r="G814" s="38"/>
      <c r="H814" s="38"/>
      <c r="I814" s="195"/>
      <c r="J814" s="38"/>
      <c r="K814" s="38"/>
      <c r="L814" s="41"/>
      <c r="M814" s="196"/>
      <c r="N814" s="197"/>
      <c r="O814" s="66"/>
      <c r="P814" s="66"/>
      <c r="Q814" s="66"/>
      <c r="R814" s="66"/>
      <c r="S814" s="66"/>
      <c r="T814" s="67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9" t="s">
        <v>156</v>
      </c>
      <c r="AU814" s="19" t="s">
        <v>80</v>
      </c>
    </row>
    <row r="815" spans="1:65" s="2" customFormat="1" ht="11.25">
      <c r="A815" s="36"/>
      <c r="B815" s="37"/>
      <c r="C815" s="38"/>
      <c r="D815" s="245" t="s">
        <v>595</v>
      </c>
      <c r="E815" s="38"/>
      <c r="F815" s="246" t="s">
        <v>1321</v>
      </c>
      <c r="G815" s="38"/>
      <c r="H815" s="38"/>
      <c r="I815" s="195"/>
      <c r="J815" s="38"/>
      <c r="K815" s="38"/>
      <c r="L815" s="41"/>
      <c r="M815" s="196"/>
      <c r="N815" s="197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9" t="s">
        <v>595</v>
      </c>
      <c r="AU815" s="19" t="s">
        <v>80</v>
      </c>
    </row>
    <row r="816" spans="1:65" s="13" customFormat="1" ht="11.25">
      <c r="B816" s="198"/>
      <c r="C816" s="199"/>
      <c r="D816" s="193" t="s">
        <v>158</v>
      </c>
      <c r="E816" s="200" t="s">
        <v>19</v>
      </c>
      <c r="F816" s="201" t="s">
        <v>1281</v>
      </c>
      <c r="G816" s="199"/>
      <c r="H816" s="200" t="s">
        <v>19</v>
      </c>
      <c r="I816" s="202"/>
      <c r="J816" s="199"/>
      <c r="K816" s="199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158</v>
      </c>
      <c r="AU816" s="207" t="s">
        <v>80</v>
      </c>
      <c r="AV816" s="13" t="s">
        <v>78</v>
      </c>
      <c r="AW816" s="13" t="s">
        <v>33</v>
      </c>
      <c r="AX816" s="13" t="s">
        <v>71</v>
      </c>
      <c r="AY816" s="207" t="s">
        <v>146</v>
      </c>
    </row>
    <row r="817" spans="1:65" s="14" customFormat="1" ht="11.25">
      <c r="B817" s="208"/>
      <c r="C817" s="209"/>
      <c r="D817" s="193" t="s">
        <v>158</v>
      </c>
      <c r="E817" s="210" t="s">
        <v>19</v>
      </c>
      <c r="F817" s="211" t="s">
        <v>1282</v>
      </c>
      <c r="G817" s="209"/>
      <c r="H817" s="212">
        <v>3.4649999999999999</v>
      </c>
      <c r="I817" s="213"/>
      <c r="J817" s="209"/>
      <c r="K817" s="209"/>
      <c r="L817" s="214"/>
      <c r="M817" s="215"/>
      <c r="N817" s="216"/>
      <c r="O817" s="216"/>
      <c r="P817" s="216"/>
      <c r="Q817" s="216"/>
      <c r="R817" s="216"/>
      <c r="S817" s="216"/>
      <c r="T817" s="217"/>
      <c r="AT817" s="218" t="s">
        <v>158</v>
      </c>
      <c r="AU817" s="218" t="s">
        <v>80</v>
      </c>
      <c r="AV817" s="14" t="s">
        <v>80</v>
      </c>
      <c r="AW817" s="14" t="s">
        <v>33</v>
      </c>
      <c r="AX817" s="14" t="s">
        <v>78</v>
      </c>
      <c r="AY817" s="218" t="s">
        <v>146</v>
      </c>
    </row>
    <row r="818" spans="1:65" s="2" customFormat="1" ht="24.2" customHeight="1">
      <c r="A818" s="36"/>
      <c r="B818" s="37"/>
      <c r="C818" s="180" t="s">
        <v>1322</v>
      </c>
      <c r="D818" s="180" t="s">
        <v>149</v>
      </c>
      <c r="E818" s="181" t="s">
        <v>1323</v>
      </c>
      <c r="F818" s="182" t="s">
        <v>1324</v>
      </c>
      <c r="G818" s="183" t="s">
        <v>152</v>
      </c>
      <c r="H818" s="184">
        <v>3.4649999999999999</v>
      </c>
      <c r="I818" s="185"/>
      <c r="J818" s="186">
        <f>ROUND(I818*H818,2)</f>
        <v>0</v>
      </c>
      <c r="K818" s="182" t="s">
        <v>592</v>
      </c>
      <c r="L818" s="41"/>
      <c r="M818" s="187" t="s">
        <v>19</v>
      </c>
      <c r="N818" s="188" t="s">
        <v>42</v>
      </c>
      <c r="O818" s="66"/>
      <c r="P818" s="189">
        <f>O818*H818</f>
        <v>0</v>
      </c>
      <c r="Q818" s="189">
        <v>0</v>
      </c>
      <c r="R818" s="189">
        <f>Q818*H818</f>
        <v>0</v>
      </c>
      <c r="S818" s="189">
        <v>0</v>
      </c>
      <c r="T818" s="190">
        <f>S818*H818</f>
        <v>0</v>
      </c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R818" s="191" t="s">
        <v>154</v>
      </c>
      <c r="AT818" s="191" t="s">
        <v>149</v>
      </c>
      <c r="AU818" s="191" t="s">
        <v>80</v>
      </c>
      <c r="AY818" s="19" t="s">
        <v>146</v>
      </c>
      <c r="BE818" s="192">
        <f>IF(N818="základní",J818,0)</f>
        <v>0</v>
      </c>
      <c r="BF818" s="192">
        <f>IF(N818="snížená",J818,0)</f>
        <v>0</v>
      </c>
      <c r="BG818" s="192">
        <f>IF(N818="zákl. přenesená",J818,0)</f>
        <v>0</v>
      </c>
      <c r="BH818" s="192">
        <f>IF(N818="sníž. přenesená",J818,0)</f>
        <v>0</v>
      </c>
      <c r="BI818" s="192">
        <f>IF(N818="nulová",J818,0)</f>
        <v>0</v>
      </c>
      <c r="BJ818" s="19" t="s">
        <v>78</v>
      </c>
      <c r="BK818" s="192">
        <f>ROUND(I818*H818,2)</f>
        <v>0</v>
      </c>
      <c r="BL818" s="19" t="s">
        <v>154</v>
      </c>
      <c r="BM818" s="191" t="s">
        <v>1325</v>
      </c>
    </row>
    <row r="819" spans="1:65" s="2" customFormat="1" ht="19.5">
      <c r="A819" s="36"/>
      <c r="B819" s="37"/>
      <c r="C819" s="38"/>
      <c r="D819" s="193" t="s">
        <v>156</v>
      </c>
      <c r="E819" s="38"/>
      <c r="F819" s="194" t="s">
        <v>1326</v>
      </c>
      <c r="G819" s="38"/>
      <c r="H819" s="38"/>
      <c r="I819" s="195"/>
      <c r="J819" s="38"/>
      <c r="K819" s="38"/>
      <c r="L819" s="41"/>
      <c r="M819" s="196"/>
      <c r="N819" s="197"/>
      <c r="O819" s="66"/>
      <c r="P819" s="66"/>
      <c r="Q819" s="66"/>
      <c r="R819" s="66"/>
      <c r="S819" s="66"/>
      <c r="T819" s="67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T819" s="19" t="s">
        <v>156</v>
      </c>
      <c r="AU819" s="19" t="s">
        <v>80</v>
      </c>
    </row>
    <row r="820" spans="1:65" s="2" customFormat="1" ht="11.25">
      <c r="A820" s="36"/>
      <c r="B820" s="37"/>
      <c r="C820" s="38"/>
      <c r="D820" s="245" t="s">
        <v>595</v>
      </c>
      <c r="E820" s="38"/>
      <c r="F820" s="246" t="s">
        <v>1327</v>
      </c>
      <c r="G820" s="38"/>
      <c r="H820" s="38"/>
      <c r="I820" s="195"/>
      <c r="J820" s="38"/>
      <c r="K820" s="38"/>
      <c r="L820" s="41"/>
      <c r="M820" s="196"/>
      <c r="N820" s="197"/>
      <c r="O820" s="66"/>
      <c r="P820" s="66"/>
      <c r="Q820" s="66"/>
      <c r="R820" s="66"/>
      <c r="S820" s="66"/>
      <c r="T820" s="67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9" t="s">
        <v>595</v>
      </c>
      <c r="AU820" s="19" t="s">
        <v>80</v>
      </c>
    </row>
    <row r="821" spans="1:65" s="13" customFormat="1" ht="11.25">
      <c r="B821" s="198"/>
      <c r="C821" s="199"/>
      <c r="D821" s="193" t="s">
        <v>158</v>
      </c>
      <c r="E821" s="200" t="s">
        <v>19</v>
      </c>
      <c r="F821" s="201" t="s">
        <v>1281</v>
      </c>
      <c r="G821" s="199"/>
      <c r="H821" s="200" t="s">
        <v>19</v>
      </c>
      <c r="I821" s="202"/>
      <c r="J821" s="199"/>
      <c r="K821" s="199"/>
      <c r="L821" s="203"/>
      <c r="M821" s="204"/>
      <c r="N821" s="205"/>
      <c r="O821" s="205"/>
      <c r="P821" s="205"/>
      <c r="Q821" s="205"/>
      <c r="R821" s="205"/>
      <c r="S821" s="205"/>
      <c r="T821" s="206"/>
      <c r="AT821" s="207" t="s">
        <v>158</v>
      </c>
      <c r="AU821" s="207" t="s">
        <v>80</v>
      </c>
      <c r="AV821" s="13" t="s">
        <v>78</v>
      </c>
      <c r="AW821" s="13" t="s">
        <v>33</v>
      </c>
      <c r="AX821" s="13" t="s">
        <v>71</v>
      </c>
      <c r="AY821" s="207" t="s">
        <v>146</v>
      </c>
    </row>
    <row r="822" spans="1:65" s="14" customFormat="1" ht="11.25">
      <c r="B822" s="208"/>
      <c r="C822" s="209"/>
      <c r="D822" s="193" t="s">
        <v>158</v>
      </c>
      <c r="E822" s="210" t="s">
        <v>19</v>
      </c>
      <c r="F822" s="211" t="s">
        <v>1282</v>
      </c>
      <c r="G822" s="209"/>
      <c r="H822" s="212">
        <v>3.4649999999999999</v>
      </c>
      <c r="I822" s="213"/>
      <c r="J822" s="209"/>
      <c r="K822" s="209"/>
      <c r="L822" s="214"/>
      <c r="M822" s="215"/>
      <c r="N822" s="216"/>
      <c r="O822" s="216"/>
      <c r="P822" s="216"/>
      <c r="Q822" s="216"/>
      <c r="R822" s="216"/>
      <c r="S822" s="216"/>
      <c r="T822" s="217"/>
      <c r="AT822" s="218" t="s">
        <v>158</v>
      </c>
      <c r="AU822" s="218" t="s">
        <v>80</v>
      </c>
      <c r="AV822" s="14" t="s">
        <v>80</v>
      </c>
      <c r="AW822" s="14" t="s">
        <v>33</v>
      </c>
      <c r="AX822" s="14" t="s">
        <v>71</v>
      </c>
      <c r="AY822" s="218" t="s">
        <v>146</v>
      </c>
    </row>
    <row r="823" spans="1:65" s="15" customFormat="1" ht="11.25">
      <c r="B823" s="219"/>
      <c r="C823" s="220"/>
      <c r="D823" s="193" t="s">
        <v>158</v>
      </c>
      <c r="E823" s="221" t="s">
        <v>19</v>
      </c>
      <c r="F823" s="222" t="s">
        <v>161</v>
      </c>
      <c r="G823" s="220"/>
      <c r="H823" s="223">
        <v>3.4649999999999999</v>
      </c>
      <c r="I823" s="224"/>
      <c r="J823" s="220"/>
      <c r="K823" s="220"/>
      <c r="L823" s="225"/>
      <c r="M823" s="226"/>
      <c r="N823" s="227"/>
      <c r="O823" s="227"/>
      <c r="P823" s="227"/>
      <c r="Q823" s="227"/>
      <c r="R823" s="227"/>
      <c r="S823" s="227"/>
      <c r="T823" s="228"/>
      <c r="AT823" s="229" t="s">
        <v>158</v>
      </c>
      <c r="AU823" s="229" t="s">
        <v>80</v>
      </c>
      <c r="AV823" s="15" t="s">
        <v>154</v>
      </c>
      <c r="AW823" s="15" t="s">
        <v>33</v>
      </c>
      <c r="AX823" s="15" t="s">
        <v>78</v>
      </c>
      <c r="AY823" s="229" t="s">
        <v>146</v>
      </c>
    </row>
    <row r="824" spans="1:65" s="2" customFormat="1" ht="21.75" customHeight="1">
      <c r="A824" s="36"/>
      <c r="B824" s="37"/>
      <c r="C824" s="180" t="s">
        <v>1328</v>
      </c>
      <c r="D824" s="180" t="s">
        <v>149</v>
      </c>
      <c r="E824" s="181" t="s">
        <v>1329</v>
      </c>
      <c r="F824" s="182" t="s">
        <v>1330</v>
      </c>
      <c r="G824" s="183" t="s">
        <v>152</v>
      </c>
      <c r="H824" s="184">
        <v>3.4649999999999999</v>
      </c>
      <c r="I824" s="185"/>
      <c r="J824" s="186">
        <f>ROUND(I824*H824,2)</f>
        <v>0</v>
      </c>
      <c r="K824" s="182" t="s">
        <v>592</v>
      </c>
      <c r="L824" s="41"/>
      <c r="M824" s="187" t="s">
        <v>19</v>
      </c>
      <c r="N824" s="188" t="s">
        <v>42</v>
      </c>
      <c r="O824" s="66"/>
      <c r="P824" s="189">
        <f>O824*H824</f>
        <v>0</v>
      </c>
      <c r="Q824" s="189">
        <v>0</v>
      </c>
      <c r="R824" s="189">
        <f>Q824*H824</f>
        <v>0</v>
      </c>
      <c r="S824" s="189">
        <v>0</v>
      </c>
      <c r="T824" s="190">
        <f>S824*H824</f>
        <v>0</v>
      </c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R824" s="191" t="s">
        <v>154</v>
      </c>
      <c r="AT824" s="191" t="s">
        <v>149</v>
      </c>
      <c r="AU824" s="191" t="s">
        <v>80</v>
      </c>
      <c r="AY824" s="19" t="s">
        <v>146</v>
      </c>
      <c r="BE824" s="192">
        <f>IF(N824="základní",J824,0)</f>
        <v>0</v>
      </c>
      <c r="BF824" s="192">
        <f>IF(N824="snížená",J824,0)</f>
        <v>0</v>
      </c>
      <c r="BG824" s="192">
        <f>IF(N824="zákl. přenesená",J824,0)</f>
        <v>0</v>
      </c>
      <c r="BH824" s="192">
        <f>IF(N824="sníž. přenesená",J824,0)</f>
        <v>0</v>
      </c>
      <c r="BI824" s="192">
        <f>IF(N824="nulová",J824,0)</f>
        <v>0</v>
      </c>
      <c r="BJ824" s="19" t="s">
        <v>78</v>
      </c>
      <c r="BK824" s="192">
        <f>ROUND(I824*H824,2)</f>
        <v>0</v>
      </c>
      <c r="BL824" s="19" t="s">
        <v>154</v>
      </c>
      <c r="BM824" s="191" t="s">
        <v>1331</v>
      </c>
    </row>
    <row r="825" spans="1:65" s="2" customFormat="1" ht="19.5">
      <c r="A825" s="36"/>
      <c r="B825" s="37"/>
      <c r="C825" s="38"/>
      <c r="D825" s="193" t="s">
        <v>156</v>
      </c>
      <c r="E825" s="38"/>
      <c r="F825" s="194" t="s">
        <v>1332</v>
      </c>
      <c r="G825" s="38"/>
      <c r="H825" s="38"/>
      <c r="I825" s="195"/>
      <c r="J825" s="38"/>
      <c r="K825" s="38"/>
      <c r="L825" s="41"/>
      <c r="M825" s="196"/>
      <c r="N825" s="197"/>
      <c r="O825" s="66"/>
      <c r="P825" s="66"/>
      <c r="Q825" s="66"/>
      <c r="R825" s="66"/>
      <c r="S825" s="66"/>
      <c r="T825" s="67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T825" s="19" t="s">
        <v>156</v>
      </c>
      <c r="AU825" s="19" t="s">
        <v>80</v>
      </c>
    </row>
    <row r="826" spans="1:65" s="2" customFormat="1" ht="11.25">
      <c r="A826" s="36"/>
      <c r="B826" s="37"/>
      <c r="C826" s="38"/>
      <c r="D826" s="245" t="s">
        <v>595</v>
      </c>
      <c r="E826" s="38"/>
      <c r="F826" s="246" t="s">
        <v>1333</v>
      </c>
      <c r="G826" s="38"/>
      <c r="H826" s="38"/>
      <c r="I826" s="195"/>
      <c r="J826" s="38"/>
      <c r="K826" s="38"/>
      <c r="L826" s="41"/>
      <c r="M826" s="196"/>
      <c r="N826" s="197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595</v>
      </c>
      <c r="AU826" s="19" t="s">
        <v>80</v>
      </c>
    </row>
    <row r="827" spans="1:65" s="13" customFormat="1" ht="11.25">
      <c r="B827" s="198"/>
      <c r="C827" s="199"/>
      <c r="D827" s="193" t="s">
        <v>158</v>
      </c>
      <c r="E827" s="200" t="s">
        <v>19</v>
      </c>
      <c r="F827" s="201" t="s">
        <v>1281</v>
      </c>
      <c r="G827" s="199"/>
      <c r="H827" s="200" t="s">
        <v>19</v>
      </c>
      <c r="I827" s="202"/>
      <c r="J827" s="199"/>
      <c r="K827" s="199"/>
      <c r="L827" s="203"/>
      <c r="M827" s="204"/>
      <c r="N827" s="205"/>
      <c r="O827" s="205"/>
      <c r="P827" s="205"/>
      <c r="Q827" s="205"/>
      <c r="R827" s="205"/>
      <c r="S827" s="205"/>
      <c r="T827" s="206"/>
      <c r="AT827" s="207" t="s">
        <v>158</v>
      </c>
      <c r="AU827" s="207" t="s">
        <v>80</v>
      </c>
      <c r="AV827" s="13" t="s">
        <v>78</v>
      </c>
      <c r="AW827" s="13" t="s">
        <v>33</v>
      </c>
      <c r="AX827" s="13" t="s">
        <v>71</v>
      </c>
      <c r="AY827" s="207" t="s">
        <v>146</v>
      </c>
    </row>
    <row r="828" spans="1:65" s="14" customFormat="1" ht="11.25">
      <c r="B828" s="208"/>
      <c r="C828" s="209"/>
      <c r="D828" s="193" t="s">
        <v>158</v>
      </c>
      <c r="E828" s="210" t="s">
        <v>19</v>
      </c>
      <c r="F828" s="211" t="s">
        <v>1282</v>
      </c>
      <c r="G828" s="209"/>
      <c r="H828" s="212">
        <v>3.4649999999999999</v>
      </c>
      <c r="I828" s="213"/>
      <c r="J828" s="209"/>
      <c r="K828" s="209"/>
      <c r="L828" s="214"/>
      <c r="M828" s="215"/>
      <c r="N828" s="216"/>
      <c r="O828" s="216"/>
      <c r="P828" s="216"/>
      <c r="Q828" s="216"/>
      <c r="R828" s="216"/>
      <c r="S828" s="216"/>
      <c r="T828" s="217"/>
      <c r="AT828" s="218" t="s">
        <v>158</v>
      </c>
      <c r="AU828" s="218" t="s">
        <v>80</v>
      </c>
      <c r="AV828" s="14" t="s">
        <v>80</v>
      </c>
      <c r="AW828" s="14" t="s">
        <v>33</v>
      </c>
      <c r="AX828" s="14" t="s">
        <v>78</v>
      </c>
      <c r="AY828" s="218" t="s">
        <v>146</v>
      </c>
    </row>
    <row r="829" spans="1:65" s="2" customFormat="1" ht="24.2" customHeight="1">
      <c r="A829" s="36"/>
      <c r="B829" s="37"/>
      <c r="C829" s="180" t="s">
        <v>1334</v>
      </c>
      <c r="D829" s="180" t="s">
        <v>149</v>
      </c>
      <c r="E829" s="181" t="s">
        <v>1335</v>
      </c>
      <c r="F829" s="182" t="s">
        <v>1336</v>
      </c>
      <c r="G829" s="183" t="s">
        <v>152</v>
      </c>
      <c r="H829" s="184">
        <v>15.083</v>
      </c>
      <c r="I829" s="185"/>
      <c r="J829" s="186">
        <f>ROUND(I829*H829,2)</f>
        <v>0</v>
      </c>
      <c r="K829" s="182" t="s">
        <v>592</v>
      </c>
      <c r="L829" s="41"/>
      <c r="M829" s="187" t="s">
        <v>19</v>
      </c>
      <c r="N829" s="188" t="s">
        <v>42</v>
      </c>
      <c r="O829" s="66"/>
      <c r="P829" s="189">
        <f>O829*H829</f>
        <v>0</v>
      </c>
      <c r="Q829" s="189">
        <v>2.0140000000000002E-2</v>
      </c>
      <c r="R829" s="189">
        <f>Q829*H829</f>
        <v>0.30377162000000002</v>
      </c>
      <c r="S829" s="189">
        <v>0</v>
      </c>
      <c r="T829" s="190">
        <f>S829*H829</f>
        <v>0</v>
      </c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R829" s="191" t="s">
        <v>154</v>
      </c>
      <c r="AT829" s="191" t="s">
        <v>149</v>
      </c>
      <c r="AU829" s="191" t="s">
        <v>80</v>
      </c>
      <c r="AY829" s="19" t="s">
        <v>146</v>
      </c>
      <c r="BE829" s="192">
        <f>IF(N829="základní",J829,0)</f>
        <v>0</v>
      </c>
      <c r="BF829" s="192">
        <f>IF(N829="snížená",J829,0)</f>
        <v>0</v>
      </c>
      <c r="BG829" s="192">
        <f>IF(N829="zákl. přenesená",J829,0)</f>
        <v>0</v>
      </c>
      <c r="BH829" s="192">
        <f>IF(N829="sníž. přenesená",J829,0)</f>
        <v>0</v>
      </c>
      <c r="BI829" s="192">
        <f>IF(N829="nulová",J829,0)</f>
        <v>0</v>
      </c>
      <c r="BJ829" s="19" t="s">
        <v>78</v>
      </c>
      <c r="BK829" s="192">
        <f>ROUND(I829*H829,2)</f>
        <v>0</v>
      </c>
      <c r="BL829" s="19" t="s">
        <v>154</v>
      </c>
      <c r="BM829" s="191" t="s">
        <v>1337</v>
      </c>
    </row>
    <row r="830" spans="1:65" s="2" customFormat="1" ht="19.5">
      <c r="A830" s="36"/>
      <c r="B830" s="37"/>
      <c r="C830" s="38"/>
      <c r="D830" s="193" t="s">
        <v>156</v>
      </c>
      <c r="E830" s="38"/>
      <c r="F830" s="194" t="s">
        <v>1338</v>
      </c>
      <c r="G830" s="38"/>
      <c r="H830" s="38"/>
      <c r="I830" s="195"/>
      <c r="J830" s="38"/>
      <c r="K830" s="38"/>
      <c r="L830" s="41"/>
      <c r="M830" s="196"/>
      <c r="N830" s="197"/>
      <c r="O830" s="66"/>
      <c r="P830" s="66"/>
      <c r="Q830" s="66"/>
      <c r="R830" s="66"/>
      <c r="S830" s="66"/>
      <c r="T830" s="67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T830" s="19" t="s">
        <v>156</v>
      </c>
      <c r="AU830" s="19" t="s">
        <v>80</v>
      </c>
    </row>
    <row r="831" spans="1:65" s="2" customFormat="1" ht="11.25">
      <c r="A831" s="36"/>
      <c r="B831" s="37"/>
      <c r="C831" s="38"/>
      <c r="D831" s="245" t="s">
        <v>595</v>
      </c>
      <c r="E831" s="38"/>
      <c r="F831" s="246" t="s">
        <v>1339</v>
      </c>
      <c r="G831" s="38"/>
      <c r="H831" s="38"/>
      <c r="I831" s="195"/>
      <c r="J831" s="38"/>
      <c r="K831" s="38"/>
      <c r="L831" s="41"/>
      <c r="M831" s="196"/>
      <c r="N831" s="197"/>
      <c r="O831" s="66"/>
      <c r="P831" s="66"/>
      <c r="Q831" s="66"/>
      <c r="R831" s="66"/>
      <c r="S831" s="66"/>
      <c r="T831" s="67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T831" s="19" t="s">
        <v>595</v>
      </c>
      <c r="AU831" s="19" t="s">
        <v>80</v>
      </c>
    </row>
    <row r="832" spans="1:65" s="13" customFormat="1" ht="11.25">
      <c r="B832" s="198"/>
      <c r="C832" s="199"/>
      <c r="D832" s="193" t="s">
        <v>158</v>
      </c>
      <c r="E832" s="200" t="s">
        <v>19</v>
      </c>
      <c r="F832" s="201" t="s">
        <v>1340</v>
      </c>
      <c r="G832" s="199"/>
      <c r="H832" s="200" t="s">
        <v>19</v>
      </c>
      <c r="I832" s="202"/>
      <c r="J832" s="199"/>
      <c r="K832" s="199"/>
      <c r="L832" s="203"/>
      <c r="M832" s="204"/>
      <c r="N832" s="205"/>
      <c r="O832" s="205"/>
      <c r="P832" s="205"/>
      <c r="Q832" s="205"/>
      <c r="R832" s="205"/>
      <c r="S832" s="205"/>
      <c r="T832" s="206"/>
      <c r="AT832" s="207" t="s">
        <v>158</v>
      </c>
      <c r="AU832" s="207" t="s">
        <v>80</v>
      </c>
      <c r="AV832" s="13" t="s">
        <v>78</v>
      </c>
      <c r="AW832" s="13" t="s">
        <v>33</v>
      </c>
      <c r="AX832" s="13" t="s">
        <v>71</v>
      </c>
      <c r="AY832" s="207" t="s">
        <v>146</v>
      </c>
    </row>
    <row r="833" spans="1:65" s="13" customFormat="1" ht="11.25">
      <c r="B833" s="198"/>
      <c r="C833" s="199"/>
      <c r="D833" s="193" t="s">
        <v>158</v>
      </c>
      <c r="E833" s="200" t="s">
        <v>19</v>
      </c>
      <c r="F833" s="201" t="s">
        <v>1246</v>
      </c>
      <c r="G833" s="199"/>
      <c r="H833" s="200" t="s">
        <v>19</v>
      </c>
      <c r="I833" s="202"/>
      <c r="J833" s="199"/>
      <c r="K833" s="199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158</v>
      </c>
      <c r="AU833" s="207" t="s">
        <v>80</v>
      </c>
      <c r="AV833" s="13" t="s">
        <v>78</v>
      </c>
      <c r="AW833" s="13" t="s">
        <v>33</v>
      </c>
      <c r="AX833" s="13" t="s">
        <v>71</v>
      </c>
      <c r="AY833" s="207" t="s">
        <v>146</v>
      </c>
    </row>
    <row r="834" spans="1:65" s="13" customFormat="1" ht="11.25">
      <c r="B834" s="198"/>
      <c r="C834" s="199"/>
      <c r="D834" s="193" t="s">
        <v>158</v>
      </c>
      <c r="E834" s="200" t="s">
        <v>19</v>
      </c>
      <c r="F834" s="201" t="s">
        <v>1247</v>
      </c>
      <c r="G834" s="199"/>
      <c r="H834" s="200" t="s">
        <v>19</v>
      </c>
      <c r="I834" s="202"/>
      <c r="J834" s="199"/>
      <c r="K834" s="199"/>
      <c r="L834" s="203"/>
      <c r="M834" s="204"/>
      <c r="N834" s="205"/>
      <c r="O834" s="205"/>
      <c r="P834" s="205"/>
      <c r="Q834" s="205"/>
      <c r="R834" s="205"/>
      <c r="S834" s="205"/>
      <c r="T834" s="206"/>
      <c r="AT834" s="207" t="s">
        <v>158</v>
      </c>
      <c r="AU834" s="207" t="s">
        <v>80</v>
      </c>
      <c r="AV834" s="13" t="s">
        <v>78</v>
      </c>
      <c r="AW834" s="13" t="s">
        <v>33</v>
      </c>
      <c r="AX834" s="13" t="s">
        <v>71</v>
      </c>
      <c r="AY834" s="207" t="s">
        <v>146</v>
      </c>
    </row>
    <row r="835" spans="1:65" s="14" customFormat="1" ht="11.25">
      <c r="B835" s="208"/>
      <c r="C835" s="209"/>
      <c r="D835" s="193" t="s">
        <v>158</v>
      </c>
      <c r="E835" s="210" t="s">
        <v>19</v>
      </c>
      <c r="F835" s="211" t="s">
        <v>1248</v>
      </c>
      <c r="G835" s="209"/>
      <c r="H835" s="212">
        <v>7.0750000000000002</v>
      </c>
      <c r="I835" s="213"/>
      <c r="J835" s="209"/>
      <c r="K835" s="209"/>
      <c r="L835" s="214"/>
      <c r="M835" s="215"/>
      <c r="N835" s="216"/>
      <c r="O835" s="216"/>
      <c r="P835" s="216"/>
      <c r="Q835" s="216"/>
      <c r="R835" s="216"/>
      <c r="S835" s="216"/>
      <c r="T835" s="217"/>
      <c r="AT835" s="218" t="s">
        <v>158</v>
      </c>
      <c r="AU835" s="218" t="s">
        <v>80</v>
      </c>
      <c r="AV835" s="14" t="s">
        <v>80</v>
      </c>
      <c r="AW835" s="14" t="s">
        <v>33</v>
      </c>
      <c r="AX835" s="14" t="s">
        <v>71</v>
      </c>
      <c r="AY835" s="218" t="s">
        <v>146</v>
      </c>
    </row>
    <row r="836" spans="1:65" s="13" customFormat="1" ht="11.25">
      <c r="B836" s="198"/>
      <c r="C836" s="199"/>
      <c r="D836" s="193" t="s">
        <v>158</v>
      </c>
      <c r="E836" s="200" t="s">
        <v>19</v>
      </c>
      <c r="F836" s="201" t="s">
        <v>1249</v>
      </c>
      <c r="G836" s="199"/>
      <c r="H836" s="200" t="s">
        <v>19</v>
      </c>
      <c r="I836" s="202"/>
      <c r="J836" s="199"/>
      <c r="K836" s="199"/>
      <c r="L836" s="203"/>
      <c r="M836" s="204"/>
      <c r="N836" s="205"/>
      <c r="O836" s="205"/>
      <c r="P836" s="205"/>
      <c r="Q836" s="205"/>
      <c r="R836" s="205"/>
      <c r="S836" s="205"/>
      <c r="T836" s="206"/>
      <c r="AT836" s="207" t="s">
        <v>158</v>
      </c>
      <c r="AU836" s="207" t="s">
        <v>80</v>
      </c>
      <c r="AV836" s="13" t="s">
        <v>78</v>
      </c>
      <c r="AW836" s="13" t="s">
        <v>33</v>
      </c>
      <c r="AX836" s="13" t="s">
        <v>71</v>
      </c>
      <c r="AY836" s="207" t="s">
        <v>146</v>
      </c>
    </row>
    <row r="837" spans="1:65" s="14" customFormat="1" ht="11.25">
      <c r="B837" s="208"/>
      <c r="C837" s="209"/>
      <c r="D837" s="193" t="s">
        <v>158</v>
      </c>
      <c r="E837" s="210" t="s">
        <v>19</v>
      </c>
      <c r="F837" s="211" t="s">
        <v>1250</v>
      </c>
      <c r="G837" s="209"/>
      <c r="H837" s="212">
        <v>2.2400000000000002</v>
      </c>
      <c r="I837" s="213"/>
      <c r="J837" s="209"/>
      <c r="K837" s="209"/>
      <c r="L837" s="214"/>
      <c r="M837" s="215"/>
      <c r="N837" s="216"/>
      <c r="O837" s="216"/>
      <c r="P837" s="216"/>
      <c r="Q837" s="216"/>
      <c r="R837" s="216"/>
      <c r="S837" s="216"/>
      <c r="T837" s="217"/>
      <c r="AT837" s="218" t="s">
        <v>158</v>
      </c>
      <c r="AU837" s="218" t="s">
        <v>80</v>
      </c>
      <c r="AV837" s="14" t="s">
        <v>80</v>
      </c>
      <c r="AW837" s="14" t="s">
        <v>33</v>
      </c>
      <c r="AX837" s="14" t="s">
        <v>71</v>
      </c>
      <c r="AY837" s="218" t="s">
        <v>146</v>
      </c>
    </row>
    <row r="838" spans="1:65" s="13" customFormat="1" ht="11.25">
      <c r="B838" s="198"/>
      <c r="C838" s="199"/>
      <c r="D838" s="193" t="s">
        <v>158</v>
      </c>
      <c r="E838" s="200" t="s">
        <v>19</v>
      </c>
      <c r="F838" s="201" t="s">
        <v>1251</v>
      </c>
      <c r="G838" s="199"/>
      <c r="H838" s="200" t="s">
        <v>19</v>
      </c>
      <c r="I838" s="202"/>
      <c r="J838" s="199"/>
      <c r="K838" s="199"/>
      <c r="L838" s="203"/>
      <c r="M838" s="204"/>
      <c r="N838" s="205"/>
      <c r="O838" s="205"/>
      <c r="P838" s="205"/>
      <c r="Q838" s="205"/>
      <c r="R838" s="205"/>
      <c r="S838" s="205"/>
      <c r="T838" s="206"/>
      <c r="AT838" s="207" t="s">
        <v>158</v>
      </c>
      <c r="AU838" s="207" t="s">
        <v>80</v>
      </c>
      <c r="AV838" s="13" t="s">
        <v>78</v>
      </c>
      <c r="AW838" s="13" t="s">
        <v>33</v>
      </c>
      <c r="AX838" s="13" t="s">
        <v>71</v>
      </c>
      <c r="AY838" s="207" t="s">
        <v>146</v>
      </c>
    </row>
    <row r="839" spans="1:65" s="14" customFormat="1" ht="11.25">
      <c r="B839" s="208"/>
      <c r="C839" s="209"/>
      <c r="D839" s="193" t="s">
        <v>158</v>
      </c>
      <c r="E839" s="210" t="s">
        <v>19</v>
      </c>
      <c r="F839" s="211" t="s">
        <v>1252</v>
      </c>
      <c r="G839" s="209"/>
      <c r="H839" s="212">
        <v>1.226</v>
      </c>
      <c r="I839" s="213"/>
      <c r="J839" s="209"/>
      <c r="K839" s="209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158</v>
      </c>
      <c r="AU839" s="218" t="s">
        <v>80</v>
      </c>
      <c r="AV839" s="14" t="s">
        <v>80</v>
      </c>
      <c r="AW839" s="14" t="s">
        <v>33</v>
      </c>
      <c r="AX839" s="14" t="s">
        <v>71</v>
      </c>
      <c r="AY839" s="218" t="s">
        <v>146</v>
      </c>
    </row>
    <row r="840" spans="1:65" s="13" customFormat="1" ht="11.25">
      <c r="B840" s="198"/>
      <c r="C840" s="199"/>
      <c r="D840" s="193" t="s">
        <v>158</v>
      </c>
      <c r="E840" s="200" t="s">
        <v>19</v>
      </c>
      <c r="F840" s="201" t="s">
        <v>1253</v>
      </c>
      <c r="G840" s="199"/>
      <c r="H840" s="200" t="s">
        <v>19</v>
      </c>
      <c r="I840" s="202"/>
      <c r="J840" s="199"/>
      <c r="K840" s="199"/>
      <c r="L840" s="203"/>
      <c r="M840" s="204"/>
      <c r="N840" s="205"/>
      <c r="O840" s="205"/>
      <c r="P840" s="205"/>
      <c r="Q840" s="205"/>
      <c r="R840" s="205"/>
      <c r="S840" s="205"/>
      <c r="T840" s="206"/>
      <c r="AT840" s="207" t="s">
        <v>158</v>
      </c>
      <c r="AU840" s="207" t="s">
        <v>80</v>
      </c>
      <c r="AV840" s="13" t="s">
        <v>78</v>
      </c>
      <c r="AW840" s="13" t="s">
        <v>33</v>
      </c>
      <c r="AX840" s="13" t="s">
        <v>71</v>
      </c>
      <c r="AY840" s="207" t="s">
        <v>146</v>
      </c>
    </row>
    <row r="841" spans="1:65" s="14" customFormat="1" ht="11.25">
      <c r="B841" s="208"/>
      <c r="C841" s="209"/>
      <c r="D841" s="193" t="s">
        <v>158</v>
      </c>
      <c r="E841" s="210" t="s">
        <v>19</v>
      </c>
      <c r="F841" s="211" t="s">
        <v>1254</v>
      </c>
      <c r="G841" s="209"/>
      <c r="H841" s="212">
        <v>2.1379999999999999</v>
      </c>
      <c r="I841" s="213"/>
      <c r="J841" s="209"/>
      <c r="K841" s="209"/>
      <c r="L841" s="214"/>
      <c r="M841" s="215"/>
      <c r="N841" s="216"/>
      <c r="O841" s="216"/>
      <c r="P841" s="216"/>
      <c r="Q841" s="216"/>
      <c r="R841" s="216"/>
      <c r="S841" s="216"/>
      <c r="T841" s="217"/>
      <c r="AT841" s="218" t="s">
        <v>158</v>
      </c>
      <c r="AU841" s="218" t="s">
        <v>80</v>
      </c>
      <c r="AV841" s="14" t="s">
        <v>80</v>
      </c>
      <c r="AW841" s="14" t="s">
        <v>33</v>
      </c>
      <c r="AX841" s="14" t="s">
        <v>71</v>
      </c>
      <c r="AY841" s="218" t="s">
        <v>146</v>
      </c>
    </row>
    <row r="842" spans="1:65" s="13" customFormat="1" ht="11.25">
      <c r="B842" s="198"/>
      <c r="C842" s="199"/>
      <c r="D842" s="193" t="s">
        <v>158</v>
      </c>
      <c r="E842" s="200" t="s">
        <v>19</v>
      </c>
      <c r="F842" s="201" t="s">
        <v>1287</v>
      </c>
      <c r="G842" s="199"/>
      <c r="H842" s="200" t="s">
        <v>19</v>
      </c>
      <c r="I842" s="202"/>
      <c r="J842" s="199"/>
      <c r="K842" s="199"/>
      <c r="L842" s="203"/>
      <c r="M842" s="204"/>
      <c r="N842" s="205"/>
      <c r="O842" s="205"/>
      <c r="P842" s="205"/>
      <c r="Q842" s="205"/>
      <c r="R842" s="205"/>
      <c r="S842" s="205"/>
      <c r="T842" s="206"/>
      <c r="AT842" s="207" t="s">
        <v>158</v>
      </c>
      <c r="AU842" s="207" t="s">
        <v>80</v>
      </c>
      <c r="AV842" s="13" t="s">
        <v>78</v>
      </c>
      <c r="AW842" s="13" t="s">
        <v>33</v>
      </c>
      <c r="AX842" s="13" t="s">
        <v>71</v>
      </c>
      <c r="AY842" s="207" t="s">
        <v>146</v>
      </c>
    </row>
    <row r="843" spans="1:65" s="14" customFormat="1" ht="11.25">
      <c r="B843" s="208"/>
      <c r="C843" s="209"/>
      <c r="D843" s="193" t="s">
        <v>158</v>
      </c>
      <c r="E843" s="210" t="s">
        <v>19</v>
      </c>
      <c r="F843" s="211" t="s">
        <v>1341</v>
      </c>
      <c r="G843" s="209"/>
      <c r="H843" s="212">
        <v>1.5720000000000001</v>
      </c>
      <c r="I843" s="213"/>
      <c r="J843" s="209"/>
      <c r="K843" s="209"/>
      <c r="L843" s="214"/>
      <c r="M843" s="215"/>
      <c r="N843" s="216"/>
      <c r="O843" s="216"/>
      <c r="P843" s="216"/>
      <c r="Q843" s="216"/>
      <c r="R843" s="216"/>
      <c r="S843" s="216"/>
      <c r="T843" s="217"/>
      <c r="AT843" s="218" t="s">
        <v>158</v>
      </c>
      <c r="AU843" s="218" t="s">
        <v>80</v>
      </c>
      <c r="AV843" s="14" t="s">
        <v>80</v>
      </c>
      <c r="AW843" s="14" t="s">
        <v>33</v>
      </c>
      <c r="AX843" s="14" t="s">
        <v>71</v>
      </c>
      <c r="AY843" s="218" t="s">
        <v>146</v>
      </c>
    </row>
    <row r="844" spans="1:65" s="14" customFormat="1" ht="11.25">
      <c r="B844" s="208"/>
      <c r="C844" s="209"/>
      <c r="D844" s="193" t="s">
        <v>158</v>
      </c>
      <c r="E844" s="210" t="s">
        <v>19</v>
      </c>
      <c r="F844" s="211" t="s">
        <v>1342</v>
      </c>
      <c r="G844" s="209"/>
      <c r="H844" s="212">
        <v>0.83199999999999996</v>
      </c>
      <c r="I844" s="213"/>
      <c r="J844" s="209"/>
      <c r="K844" s="209"/>
      <c r="L844" s="214"/>
      <c r="M844" s="215"/>
      <c r="N844" s="216"/>
      <c r="O844" s="216"/>
      <c r="P844" s="216"/>
      <c r="Q844" s="216"/>
      <c r="R844" s="216"/>
      <c r="S844" s="216"/>
      <c r="T844" s="217"/>
      <c r="AT844" s="218" t="s">
        <v>158</v>
      </c>
      <c r="AU844" s="218" t="s">
        <v>80</v>
      </c>
      <c r="AV844" s="14" t="s">
        <v>80</v>
      </c>
      <c r="AW844" s="14" t="s">
        <v>33</v>
      </c>
      <c r="AX844" s="14" t="s">
        <v>71</v>
      </c>
      <c r="AY844" s="218" t="s">
        <v>146</v>
      </c>
    </row>
    <row r="845" spans="1:65" s="15" customFormat="1" ht="11.25">
      <c r="B845" s="219"/>
      <c r="C845" s="220"/>
      <c r="D845" s="193" t="s">
        <v>158</v>
      </c>
      <c r="E845" s="221" t="s">
        <v>19</v>
      </c>
      <c r="F845" s="222" t="s">
        <v>161</v>
      </c>
      <c r="G845" s="220"/>
      <c r="H845" s="223">
        <v>15.083</v>
      </c>
      <c r="I845" s="224"/>
      <c r="J845" s="220"/>
      <c r="K845" s="220"/>
      <c r="L845" s="225"/>
      <c r="M845" s="226"/>
      <c r="N845" s="227"/>
      <c r="O845" s="227"/>
      <c r="P845" s="227"/>
      <c r="Q845" s="227"/>
      <c r="R845" s="227"/>
      <c r="S845" s="227"/>
      <c r="T845" s="228"/>
      <c r="AT845" s="229" t="s">
        <v>158</v>
      </c>
      <c r="AU845" s="229" t="s">
        <v>80</v>
      </c>
      <c r="AV845" s="15" t="s">
        <v>154</v>
      </c>
      <c r="AW845" s="15" t="s">
        <v>33</v>
      </c>
      <c r="AX845" s="15" t="s">
        <v>78</v>
      </c>
      <c r="AY845" s="229" t="s">
        <v>146</v>
      </c>
    </row>
    <row r="846" spans="1:65" s="2" customFormat="1" ht="24.2" customHeight="1">
      <c r="A846" s="36"/>
      <c r="B846" s="37"/>
      <c r="C846" s="180" t="s">
        <v>1343</v>
      </c>
      <c r="D846" s="180" t="s">
        <v>149</v>
      </c>
      <c r="E846" s="181" t="s">
        <v>1344</v>
      </c>
      <c r="F846" s="182" t="s">
        <v>1345</v>
      </c>
      <c r="G846" s="183" t="s">
        <v>152</v>
      </c>
      <c r="H846" s="184">
        <v>12.679</v>
      </c>
      <c r="I846" s="185"/>
      <c r="J846" s="186">
        <f>ROUND(I846*H846,2)</f>
        <v>0</v>
      </c>
      <c r="K846" s="182" t="s">
        <v>592</v>
      </c>
      <c r="L846" s="41"/>
      <c r="M846" s="187" t="s">
        <v>19</v>
      </c>
      <c r="N846" s="188" t="s">
        <v>42</v>
      </c>
      <c r="O846" s="66"/>
      <c r="P846" s="189">
        <f>O846*H846</f>
        <v>0</v>
      </c>
      <c r="Q846" s="189">
        <v>6.0429999999999998E-2</v>
      </c>
      <c r="R846" s="189">
        <f>Q846*H846</f>
        <v>0.76619196999999994</v>
      </c>
      <c r="S846" s="189">
        <v>0</v>
      </c>
      <c r="T846" s="190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91" t="s">
        <v>154</v>
      </c>
      <c r="AT846" s="191" t="s">
        <v>149</v>
      </c>
      <c r="AU846" s="191" t="s">
        <v>80</v>
      </c>
      <c r="AY846" s="19" t="s">
        <v>146</v>
      </c>
      <c r="BE846" s="192">
        <f>IF(N846="základní",J846,0)</f>
        <v>0</v>
      </c>
      <c r="BF846" s="192">
        <f>IF(N846="snížená",J846,0)</f>
        <v>0</v>
      </c>
      <c r="BG846" s="192">
        <f>IF(N846="zákl. přenesená",J846,0)</f>
        <v>0</v>
      </c>
      <c r="BH846" s="192">
        <f>IF(N846="sníž. přenesená",J846,0)</f>
        <v>0</v>
      </c>
      <c r="BI846" s="192">
        <f>IF(N846="nulová",J846,0)</f>
        <v>0</v>
      </c>
      <c r="BJ846" s="19" t="s">
        <v>78</v>
      </c>
      <c r="BK846" s="192">
        <f>ROUND(I846*H846,2)</f>
        <v>0</v>
      </c>
      <c r="BL846" s="19" t="s">
        <v>154</v>
      </c>
      <c r="BM846" s="191" t="s">
        <v>1346</v>
      </c>
    </row>
    <row r="847" spans="1:65" s="2" customFormat="1" ht="19.5">
      <c r="A847" s="36"/>
      <c r="B847" s="37"/>
      <c r="C847" s="38"/>
      <c r="D847" s="193" t="s">
        <v>156</v>
      </c>
      <c r="E847" s="38"/>
      <c r="F847" s="194" t="s">
        <v>1347</v>
      </c>
      <c r="G847" s="38"/>
      <c r="H847" s="38"/>
      <c r="I847" s="195"/>
      <c r="J847" s="38"/>
      <c r="K847" s="38"/>
      <c r="L847" s="41"/>
      <c r="M847" s="196"/>
      <c r="N847" s="197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156</v>
      </c>
      <c r="AU847" s="19" t="s">
        <v>80</v>
      </c>
    </row>
    <row r="848" spans="1:65" s="2" customFormat="1" ht="11.25">
      <c r="A848" s="36"/>
      <c r="B848" s="37"/>
      <c r="C848" s="38"/>
      <c r="D848" s="245" t="s">
        <v>595</v>
      </c>
      <c r="E848" s="38"/>
      <c r="F848" s="246" t="s">
        <v>1348</v>
      </c>
      <c r="G848" s="38"/>
      <c r="H848" s="38"/>
      <c r="I848" s="195"/>
      <c r="J848" s="38"/>
      <c r="K848" s="38"/>
      <c r="L848" s="41"/>
      <c r="M848" s="196"/>
      <c r="N848" s="197"/>
      <c r="O848" s="66"/>
      <c r="P848" s="66"/>
      <c r="Q848" s="66"/>
      <c r="R848" s="66"/>
      <c r="S848" s="66"/>
      <c r="T848" s="67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T848" s="19" t="s">
        <v>595</v>
      </c>
      <c r="AU848" s="19" t="s">
        <v>80</v>
      </c>
    </row>
    <row r="849" spans="1:65" s="13" customFormat="1" ht="11.25">
      <c r="B849" s="198"/>
      <c r="C849" s="199"/>
      <c r="D849" s="193" t="s">
        <v>158</v>
      </c>
      <c r="E849" s="200" t="s">
        <v>19</v>
      </c>
      <c r="F849" s="201" t="s">
        <v>1340</v>
      </c>
      <c r="G849" s="199"/>
      <c r="H849" s="200" t="s">
        <v>19</v>
      </c>
      <c r="I849" s="202"/>
      <c r="J849" s="199"/>
      <c r="K849" s="199"/>
      <c r="L849" s="203"/>
      <c r="M849" s="204"/>
      <c r="N849" s="205"/>
      <c r="O849" s="205"/>
      <c r="P849" s="205"/>
      <c r="Q849" s="205"/>
      <c r="R849" s="205"/>
      <c r="S849" s="205"/>
      <c r="T849" s="206"/>
      <c r="AT849" s="207" t="s">
        <v>158</v>
      </c>
      <c r="AU849" s="207" t="s">
        <v>80</v>
      </c>
      <c r="AV849" s="13" t="s">
        <v>78</v>
      </c>
      <c r="AW849" s="13" t="s">
        <v>33</v>
      </c>
      <c r="AX849" s="13" t="s">
        <v>71</v>
      </c>
      <c r="AY849" s="207" t="s">
        <v>146</v>
      </c>
    </row>
    <row r="850" spans="1:65" s="13" customFormat="1" ht="11.25">
      <c r="B850" s="198"/>
      <c r="C850" s="199"/>
      <c r="D850" s="193" t="s">
        <v>158</v>
      </c>
      <c r="E850" s="200" t="s">
        <v>19</v>
      </c>
      <c r="F850" s="201" t="s">
        <v>1246</v>
      </c>
      <c r="G850" s="199"/>
      <c r="H850" s="200" t="s">
        <v>19</v>
      </c>
      <c r="I850" s="202"/>
      <c r="J850" s="199"/>
      <c r="K850" s="199"/>
      <c r="L850" s="203"/>
      <c r="M850" s="204"/>
      <c r="N850" s="205"/>
      <c r="O850" s="205"/>
      <c r="P850" s="205"/>
      <c r="Q850" s="205"/>
      <c r="R850" s="205"/>
      <c r="S850" s="205"/>
      <c r="T850" s="206"/>
      <c r="AT850" s="207" t="s">
        <v>158</v>
      </c>
      <c r="AU850" s="207" t="s">
        <v>80</v>
      </c>
      <c r="AV850" s="13" t="s">
        <v>78</v>
      </c>
      <c r="AW850" s="13" t="s">
        <v>33</v>
      </c>
      <c r="AX850" s="13" t="s">
        <v>71</v>
      </c>
      <c r="AY850" s="207" t="s">
        <v>146</v>
      </c>
    </row>
    <row r="851" spans="1:65" s="13" customFormat="1" ht="11.25">
      <c r="B851" s="198"/>
      <c r="C851" s="199"/>
      <c r="D851" s="193" t="s">
        <v>158</v>
      </c>
      <c r="E851" s="200" t="s">
        <v>19</v>
      </c>
      <c r="F851" s="201" t="s">
        <v>1247</v>
      </c>
      <c r="G851" s="199"/>
      <c r="H851" s="200" t="s">
        <v>19</v>
      </c>
      <c r="I851" s="202"/>
      <c r="J851" s="199"/>
      <c r="K851" s="199"/>
      <c r="L851" s="203"/>
      <c r="M851" s="204"/>
      <c r="N851" s="205"/>
      <c r="O851" s="205"/>
      <c r="P851" s="205"/>
      <c r="Q851" s="205"/>
      <c r="R851" s="205"/>
      <c r="S851" s="205"/>
      <c r="T851" s="206"/>
      <c r="AT851" s="207" t="s">
        <v>158</v>
      </c>
      <c r="AU851" s="207" t="s">
        <v>80</v>
      </c>
      <c r="AV851" s="13" t="s">
        <v>78</v>
      </c>
      <c r="AW851" s="13" t="s">
        <v>33</v>
      </c>
      <c r="AX851" s="13" t="s">
        <v>71</v>
      </c>
      <c r="AY851" s="207" t="s">
        <v>146</v>
      </c>
    </row>
    <row r="852" spans="1:65" s="14" customFormat="1" ht="11.25">
      <c r="B852" s="208"/>
      <c r="C852" s="209"/>
      <c r="D852" s="193" t="s">
        <v>158</v>
      </c>
      <c r="E852" s="210" t="s">
        <v>19</v>
      </c>
      <c r="F852" s="211" t="s">
        <v>1248</v>
      </c>
      <c r="G852" s="209"/>
      <c r="H852" s="212">
        <v>7.0750000000000002</v>
      </c>
      <c r="I852" s="213"/>
      <c r="J852" s="209"/>
      <c r="K852" s="209"/>
      <c r="L852" s="214"/>
      <c r="M852" s="215"/>
      <c r="N852" s="216"/>
      <c r="O852" s="216"/>
      <c r="P852" s="216"/>
      <c r="Q852" s="216"/>
      <c r="R852" s="216"/>
      <c r="S852" s="216"/>
      <c r="T852" s="217"/>
      <c r="AT852" s="218" t="s">
        <v>158</v>
      </c>
      <c r="AU852" s="218" t="s">
        <v>80</v>
      </c>
      <c r="AV852" s="14" t="s">
        <v>80</v>
      </c>
      <c r="AW852" s="14" t="s">
        <v>33</v>
      </c>
      <c r="AX852" s="14" t="s">
        <v>71</v>
      </c>
      <c r="AY852" s="218" t="s">
        <v>146</v>
      </c>
    </row>
    <row r="853" spans="1:65" s="13" customFormat="1" ht="11.25">
      <c r="B853" s="198"/>
      <c r="C853" s="199"/>
      <c r="D853" s="193" t="s">
        <v>158</v>
      </c>
      <c r="E853" s="200" t="s">
        <v>19</v>
      </c>
      <c r="F853" s="201" t="s">
        <v>1249</v>
      </c>
      <c r="G853" s="199"/>
      <c r="H853" s="200" t="s">
        <v>19</v>
      </c>
      <c r="I853" s="202"/>
      <c r="J853" s="199"/>
      <c r="K853" s="199"/>
      <c r="L853" s="203"/>
      <c r="M853" s="204"/>
      <c r="N853" s="205"/>
      <c r="O853" s="205"/>
      <c r="P853" s="205"/>
      <c r="Q853" s="205"/>
      <c r="R853" s="205"/>
      <c r="S853" s="205"/>
      <c r="T853" s="206"/>
      <c r="AT853" s="207" t="s">
        <v>158</v>
      </c>
      <c r="AU853" s="207" t="s">
        <v>80</v>
      </c>
      <c r="AV853" s="13" t="s">
        <v>78</v>
      </c>
      <c r="AW853" s="13" t="s">
        <v>33</v>
      </c>
      <c r="AX853" s="13" t="s">
        <v>71</v>
      </c>
      <c r="AY853" s="207" t="s">
        <v>146</v>
      </c>
    </row>
    <row r="854" spans="1:65" s="14" customFormat="1" ht="11.25">
      <c r="B854" s="208"/>
      <c r="C854" s="209"/>
      <c r="D854" s="193" t="s">
        <v>158</v>
      </c>
      <c r="E854" s="210" t="s">
        <v>19</v>
      </c>
      <c r="F854" s="211" t="s">
        <v>1250</v>
      </c>
      <c r="G854" s="209"/>
      <c r="H854" s="212">
        <v>2.2400000000000002</v>
      </c>
      <c r="I854" s="213"/>
      <c r="J854" s="209"/>
      <c r="K854" s="209"/>
      <c r="L854" s="214"/>
      <c r="M854" s="215"/>
      <c r="N854" s="216"/>
      <c r="O854" s="216"/>
      <c r="P854" s="216"/>
      <c r="Q854" s="216"/>
      <c r="R854" s="216"/>
      <c r="S854" s="216"/>
      <c r="T854" s="217"/>
      <c r="AT854" s="218" t="s">
        <v>158</v>
      </c>
      <c r="AU854" s="218" t="s">
        <v>80</v>
      </c>
      <c r="AV854" s="14" t="s">
        <v>80</v>
      </c>
      <c r="AW854" s="14" t="s">
        <v>33</v>
      </c>
      <c r="AX854" s="14" t="s">
        <v>71</v>
      </c>
      <c r="AY854" s="218" t="s">
        <v>146</v>
      </c>
    </row>
    <row r="855" spans="1:65" s="13" customFormat="1" ht="11.25">
      <c r="B855" s="198"/>
      <c r="C855" s="199"/>
      <c r="D855" s="193" t="s">
        <v>158</v>
      </c>
      <c r="E855" s="200" t="s">
        <v>19</v>
      </c>
      <c r="F855" s="201" t="s">
        <v>1251</v>
      </c>
      <c r="G855" s="199"/>
      <c r="H855" s="200" t="s">
        <v>19</v>
      </c>
      <c r="I855" s="202"/>
      <c r="J855" s="199"/>
      <c r="K855" s="199"/>
      <c r="L855" s="203"/>
      <c r="M855" s="204"/>
      <c r="N855" s="205"/>
      <c r="O855" s="205"/>
      <c r="P855" s="205"/>
      <c r="Q855" s="205"/>
      <c r="R855" s="205"/>
      <c r="S855" s="205"/>
      <c r="T855" s="206"/>
      <c r="AT855" s="207" t="s">
        <v>158</v>
      </c>
      <c r="AU855" s="207" t="s">
        <v>80</v>
      </c>
      <c r="AV855" s="13" t="s">
        <v>78</v>
      </c>
      <c r="AW855" s="13" t="s">
        <v>33</v>
      </c>
      <c r="AX855" s="13" t="s">
        <v>71</v>
      </c>
      <c r="AY855" s="207" t="s">
        <v>146</v>
      </c>
    </row>
    <row r="856" spans="1:65" s="14" customFormat="1" ht="11.25">
      <c r="B856" s="208"/>
      <c r="C856" s="209"/>
      <c r="D856" s="193" t="s">
        <v>158</v>
      </c>
      <c r="E856" s="210" t="s">
        <v>19</v>
      </c>
      <c r="F856" s="211" t="s">
        <v>1252</v>
      </c>
      <c r="G856" s="209"/>
      <c r="H856" s="212">
        <v>1.226</v>
      </c>
      <c r="I856" s="213"/>
      <c r="J856" s="209"/>
      <c r="K856" s="209"/>
      <c r="L856" s="214"/>
      <c r="M856" s="215"/>
      <c r="N856" s="216"/>
      <c r="O856" s="216"/>
      <c r="P856" s="216"/>
      <c r="Q856" s="216"/>
      <c r="R856" s="216"/>
      <c r="S856" s="216"/>
      <c r="T856" s="217"/>
      <c r="AT856" s="218" t="s">
        <v>158</v>
      </c>
      <c r="AU856" s="218" t="s">
        <v>80</v>
      </c>
      <c r="AV856" s="14" t="s">
        <v>80</v>
      </c>
      <c r="AW856" s="14" t="s">
        <v>33</v>
      </c>
      <c r="AX856" s="14" t="s">
        <v>71</v>
      </c>
      <c r="AY856" s="218" t="s">
        <v>146</v>
      </c>
    </row>
    <row r="857" spans="1:65" s="13" customFormat="1" ht="11.25">
      <c r="B857" s="198"/>
      <c r="C857" s="199"/>
      <c r="D857" s="193" t="s">
        <v>158</v>
      </c>
      <c r="E857" s="200" t="s">
        <v>19</v>
      </c>
      <c r="F857" s="201" t="s">
        <v>1253</v>
      </c>
      <c r="G857" s="199"/>
      <c r="H857" s="200" t="s">
        <v>19</v>
      </c>
      <c r="I857" s="202"/>
      <c r="J857" s="199"/>
      <c r="K857" s="199"/>
      <c r="L857" s="203"/>
      <c r="M857" s="204"/>
      <c r="N857" s="205"/>
      <c r="O857" s="205"/>
      <c r="P857" s="205"/>
      <c r="Q857" s="205"/>
      <c r="R857" s="205"/>
      <c r="S857" s="205"/>
      <c r="T857" s="206"/>
      <c r="AT857" s="207" t="s">
        <v>158</v>
      </c>
      <c r="AU857" s="207" t="s">
        <v>80</v>
      </c>
      <c r="AV857" s="13" t="s">
        <v>78</v>
      </c>
      <c r="AW857" s="13" t="s">
        <v>33</v>
      </c>
      <c r="AX857" s="13" t="s">
        <v>71</v>
      </c>
      <c r="AY857" s="207" t="s">
        <v>146</v>
      </c>
    </row>
    <row r="858" spans="1:65" s="14" customFormat="1" ht="11.25">
      <c r="B858" s="208"/>
      <c r="C858" s="209"/>
      <c r="D858" s="193" t="s">
        <v>158</v>
      </c>
      <c r="E858" s="210" t="s">
        <v>19</v>
      </c>
      <c r="F858" s="211" t="s">
        <v>1254</v>
      </c>
      <c r="G858" s="209"/>
      <c r="H858" s="212">
        <v>2.1379999999999999</v>
      </c>
      <c r="I858" s="213"/>
      <c r="J858" s="209"/>
      <c r="K858" s="209"/>
      <c r="L858" s="214"/>
      <c r="M858" s="215"/>
      <c r="N858" s="216"/>
      <c r="O858" s="216"/>
      <c r="P858" s="216"/>
      <c r="Q858" s="216"/>
      <c r="R858" s="216"/>
      <c r="S858" s="216"/>
      <c r="T858" s="217"/>
      <c r="AT858" s="218" t="s">
        <v>158</v>
      </c>
      <c r="AU858" s="218" t="s">
        <v>80</v>
      </c>
      <c r="AV858" s="14" t="s">
        <v>80</v>
      </c>
      <c r="AW858" s="14" t="s">
        <v>33</v>
      </c>
      <c r="AX858" s="14" t="s">
        <v>71</v>
      </c>
      <c r="AY858" s="218" t="s">
        <v>146</v>
      </c>
    </row>
    <row r="859" spans="1:65" s="15" customFormat="1" ht="11.25">
      <c r="B859" s="219"/>
      <c r="C859" s="220"/>
      <c r="D859" s="193" t="s">
        <v>158</v>
      </c>
      <c r="E859" s="221" t="s">
        <v>19</v>
      </c>
      <c r="F859" s="222" t="s">
        <v>161</v>
      </c>
      <c r="G859" s="220"/>
      <c r="H859" s="223">
        <v>12.679</v>
      </c>
      <c r="I859" s="224"/>
      <c r="J859" s="220"/>
      <c r="K859" s="220"/>
      <c r="L859" s="225"/>
      <c r="M859" s="226"/>
      <c r="N859" s="227"/>
      <c r="O859" s="227"/>
      <c r="P859" s="227"/>
      <c r="Q859" s="227"/>
      <c r="R859" s="227"/>
      <c r="S859" s="227"/>
      <c r="T859" s="228"/>
      <c r="AT859" s="229" t="s">
        <v>158</v>
      </c>
      <c r="AU859" s="229" t="s">
        <v>80</v>
      </c>
      <c r="AV859" s="15" t="s">
        <v>154</v>
      </c>
      <c r="AW859" s="15" t="s">
        <v>33</v>
      </c>
      <c r="AX859" s="15" t="s">
        <v>78</v>
      </c>
      <c r="AY859" s="229" t="s">
        <v>146</v>
      </c>
    </row>
    <row r="860" spans="1:65" s="2" customFormat="1" ht="24.2" customHeight="1">
      <c r="A860" s="36"/>
      <c r="B860" s="37"/>
      <c r="C860" s="180" t="s">
        <v>1349</v>
      </c>
      <c r="D860" s="180" t="s">
        <v>149</v>
      </c>
      <c r="E860" s="181" t="s">
        <v>1350</v>
      </c>
      <c r="F860" s="182" t="s">
        <v>1351</v>
      </c>
      <c r="G860" s="183" t="s">
        <v>152</v>
      </c>
      <c r="H860" s="184">
        <v>12.679</v>
      </c>
      <c r="I860" s="185"/>
      <c r="J860" s="186">
        <f>ROUND(I860*H860,2)</f>
        <v>0</v>
      </c>
      <c r="K860" s="182" t="s">
        <v>592</v>
      </c>
      <c r="L860" s="41"/>
      <c r="M860" s="187" t="s">
        <v>19</v>
      </c>
      <c r="N860" s="188" t="s">
        <v>42</v>
      </c>
      <c r="O860" s="66"/>
      <c r="P860" s="189">
        <f>O860*H860</f>
        <v>0</v>
      </c>
      <c r="Q860" s="189">
        <v>0.10007000000000001</v>
      </c>
      <c r="R860" s="189">
        <f>Q860*H860</f>
        <v>1.26878753</v>
      </c>
      <c r="S860" s="189">
        <v>0</v>
      </c>
      <c r="T860" s="190">
        <f>S860*H860</f>
        <v>0</v>
      </c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R860" s="191" t="s">
        <v>154</v>
      </c>
      <c r="AT860" s="191" t="s">
        <v>149</v>
      </c>
      <c r="AU860" s="191" t="s">
        <v>80</v>
      </c>
      <c r="AY860" s="19" t="s">
        <v>146</v>
      </c>
      <c r="BE860" s="192">
        <f>IF(N860="základní",J860,0)</f>
        <v>0</v>
      </c>
      <c r="BF860" s="192">
        <f>IF(N860="snížená",J860,0)</f>
        <v>0</v>
      </c>
      <c r="BG860" s="192">
        <f>IF(N860="zákl. přenesená",J860,0)</f>
        <v>0</v>
      </c>
      <c r="BH860" s="192">
        <f>IF(N860="sníž. přenesená",J860,0)</f>
        <v>0</v>
      </c>
      <c r="BI860" s="192">
        <f>IF(N860="nulová",J860,0)</f>
        <v>0</v>
      </c>
      <c r="BJ860" s="19" t="s">
        <v>78</v>
      </c>
      <c r="BK860" s="192">
        <f>ROUND(I860*H860,2)</f>
        <v>0</v>
      </c>
      <c r="BL860" s="19" t="s">
        <v>154</v>
      </c>
      <c r="BM860" s="191" t="s">
        <v>1352</v>
      </c>
    </row>
    <row r="861" spans="1:65" s="2" customFormat="1" ht="19.5">
      <c r="A861" s="36"/>
      <c r="B861" s="37"/>
      <c r="C861" s="38"/>
      <c r="D861" s="193" t="s">
        <v>156</v>
      </c>
      <c r="E861" s="38"/>
      <c r="F861" s="194" t="s">
        <v>1353</v>
      </c>
      <c r="G861" s="38"/>
      <c r="H861" s="38"/>
      <c r="I861" s="195"/>
      <c r="J861" s="38"/>
      <c r="K861" s="38"/>
      <c r="L861" s="41"/>
      <c r="M861" s="196"/>
      <c r="N861" s="197"/>
      <c r="O861" s="66"/>
      <c r="P861" s="66"/>
      <c r="Q861" s="66"/>
      <c r="R861" s="66"/>
      <c r="S861" s="66"/>
      <c r="T861" s="67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T861" s="19" t="s">
        <v>156</v>
      </c>
      <c r="AU861" s="19" t="s">
        <v>80</v>
      </c>
    </row>
    <row r="862" spans="1:65" s="2" customFormat="1" ht="11.25">
      <c r="A862" s="36"/>
      <c r="B862" s="37"/>
      <c r="C862" s="38"/>
      <c r="D862" s="245" t="s">
        <v>595</v>
      </c>
      <c r="E862" s="38"/>
      <c r="F862" s="246" t="s">
        <v>1354</v>
      </c>
      <c r="G862" s="38"/>
      <c r="H862" s="38"/>
      <c r="I862" s="195"/>
      <c r="J862" s="38"/>
      <c r="K862" s="38"/>
      <c r="L862" s="41"/>
      <c r="M862" s="196"/>
      <c r="N862" s="197"/>
      <c r="O862" s="66"/>
      <c r="P862" s="66"/>
      <c r="Q862" s="66"/>
      <c r="R862" s="66"/>
      <c r="S862" s="66"/>
      <c r="T862" s="67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595</v>
      </c>
      <c r="AU862" s="19" t="s">
        <v>80</v>
      </c>
    </row>
    <row r="863" spans="1:65" s="13" customFormat="1" ht="11.25">
      <c r="B863" s="198"/>
      <c r="C863" s="199"/>
      <c r="D863" s="193" t="s">
        <v>158</v>
      </c>
      <c r="E863" s="200" t="s">
        <v>19</v>
      </c>
      <c r="F863" s="201" t="s">
        <v>1340</v>
      </c>
      <c r="G863" s="199"/>
      <c r="H863" s="200" t="s">
        <v>19</v>
      </c>
      <c r="I863" s="202"/>
      <c r="J863" s="199"/>
      <c r="K863" s="199"/>
      <c r="L863" s="203"/>
      <c r="M863" s="204"/>
      <c r="N863" s="205"/>
      <c r="O863" s="205"/>
      <c r="P863" s="205"/>
      <c r="Q863" s="205"/>
      <c r="R863" s="205"/>
      <c r="S863" s="205"/>
      <c r="T863" s="206"/>
      <c r="AT863" s="207" t="s">
        <v>158</v>
      </c>
      <c r="AU863" s="207" t="s">
        <v>80</v>
      </c>
      <c r="AV863" s="13" t="s">
        <v>78</v>
      </c>
      <c r="AW863" s="13" t="s">
        <v>33</v>
      </c>
      <c r="AX863" s="13" t="s">
        <v>71</v>
      </c>
      <c r="AY863" s="207" t="s">
        <v>146</v>
      </c>
    </row>
    <row r="864" spans="1:65" s="13" customFormat="1" ht="11.25">
      <c r="B864" s="198"/>
      <c r="C864" s="199"/>
      <c r="D864" s="193" t="s">
        <v>158</v>
      </c>
      <c r="E864" s="200" t="s">
        <v>19</v>
      </c>
      <c r="F864" s="201" t="s">
        <v>1246</v>
      </c>
      <c r="G864" s="199"/>
      <c r="H864" s="200" t="s">
        <v>19</v>
      </c>
      <c r="I864" s="202"/>
      <c r="J864" s="199"/>
      <c r="K864" s="199"/>
      <c r="L864" s="203"/>
      <c r="M864" s="204"/>
      <c r="N864" s="205"/>
      <c r="O864" s="205"/>
      <c r="P864" s="205"/>
      <c r="Q864" s="205"/>
      <c r="R864" s="205"/>
      <c r="S864" s="205"/>
      <c r="T864" s="206"/>
      <c r="AT864" s="207" t="s">
        <v>158</v>
      </c>
      <c r="AU864" s="207" t="s">
        <v>80</v>
      </c>
      <c r="AV864" s="13" t="s">
        <v>78</v>
      </c>
      <c r="AW864" s="13" t="s">
        <v>33</v>
      </c>
      <c r="AX864" s="13" t="s">
        <v>71</v>
      </c>
      <c r="AY864" s="207" t="s">
        <v>146</v>
      </c>
    </row>
    <row r="865" spans="1:65" s="13" customFormat="1" ht="11.25">
      <c r="B865" s="198"/>
      <c r="C865" s="199"/>
      <c r="D865" s="193" t="s">
        <v>158</v>
      </c>
      <c r="E865" s="200" t="s">
        <v>19</v>
      </c>
      <c r="F865" s="201" t="s">
        <v>1247</v>
      </c>
      <c r="G865" s="199"/>
      <c r="H865" s="200" t="s">
        <v>19</v>
      </c>
      <c r="I865" s="202"/>
      <c r="J865" s="199"/>
      <c r="K865" s="199"/>
      <c r="L865" s="203"/>
      <c r="M865" s="204"/>
      <c r="N865" s="205"/>
      <c r="O865" s="205"/>
      <c r="P865" s="205"/>
      <c r="Q865" s="205"/>
      <c r="R865" s="205"/>
      <c r="S865" s="205"/>
      <c r="T865" s="206"/>
      <c r="AT865" s="207" t="s">
        <v>158</v>
      </c>
      <c r="AU865" s="207" t="s">
        <v>80</v>
      </c>
      <c r="AV865" s="13" t="s">
        <v>78</v>
      </c>
      <c r="AW865" s="13" t="s">
        <v>33</v>
      </c>
      <c r="AX865" s="13" t="s">
        <v>71</v>
      </c>
      <c r="AY865" s="207" t="s">
        <v>146</v>
      </c>
    </row>
    <row r="866" spans="1:65" s="14" customFormat="1" ht="11.25">
      <c r="B866" s="208"/>
      <c r="C866" s="209"/>
      <c r="D866" s="193" t="s">
        <v>158</v>
      </c>
      <c r="E866" s="210" t="s">
        <v>19</v>
      </c>
      <c r="F866" s="211" t="s">
        <v>1248</v>
      </c>
      <c r="G866" s="209"/>
      <c r="H866" s="212">
        <v>7.0750000000000002</v>
      </c>
      <c r="I866" s="213"/>
      <c r="J866" s="209"/>
      <c r="K866" s="209"/>
      <c r="L866" s="214"/>
      <c r="M866" s="215"/>
      <c r="N866" s="216"/>
      <c r="O866" s="216"/>
      <c r="P866" s="216"/>
      <c r="Q866" s="216"/>
      <c r="R866" s="216"/>
      <c r="S866" s="216"/>
      <c r="T866" s="217"/>
      <c r="AT866" s="218" t="s">
        <v>158</v>
      </c>
      <c r="AU866" s="218" t="s">
        <v>80</v>
      </c>
      <c r="AV866" s="14" t="s">
        <v>80</v>
      </c>
      <c r="AW866" s="14" t="s">
        <v>33</v>
      </c>
      <c r="AX866" s="14" t="s">
        <v>71</v>
      </c>
      <c r="AY866" s="218" t="s">
        <v>146</v>
      </c>
    </row>
    <row r="867" spans="1:65" s="13" customFormat="1" ht="11.25">
      <c r="B867" s="198"/>
      <c r="C867" s="199"/>
      <c r="D867" s="193" t="s">
        <v>158</v>
      </c>
      <c r="E867" s="200" t="s">
        <v>19</v>
      </c>
      <c r="F867" s="201" t="s">
        <v>1249</v>
      </c>
      <c r="G867" s="199"/>
      <c r="H867" s="200" t="s">
        <v>19</v>
      </c>
      <c r="I867" s="202"/>
      <c r="J867" s="199"/>
      <c r="K867" s="199"/>
      <c r="L867" s="203"/>
      <c r="M867" s="204"/>
      <c r="N867" s="205"/>
      <c r="O867" s="205"/>
      <c r="P867" s="205"/>
      <c r="Q867" s="205"/>
      <c r="R867" s="205"/>
      <c r="S867" s="205"/>
      <c r="T867" s="206"/>
      <c r="AT867" s="207" t="s">
        <v>158</v>
      </c>
      <c r="AU867" s="207" t="s">
        <v>80</v>
      </c>
      <c r="AV867" s="13" t="s">
        <v>78</v>
      </c>
      <c r="AW867" s="13" t="s">
        <v>33</v>
      </c>
      <c r="AX867" s="13" t="s">
        <v>71</v>
      </c>
      <c r="AY867" s="207" t="s">
        <v>146</v>
      </c>
    </row>
    <row r="868" spans="1:65" s="14" customFormat="1" ht="11.25">
      <c r="B868" s="208"/>
      <c r="C868" s="209"/>
      <c r="D868" s="193" t="s">
        <v>158</v>
      </c>
      <c r="E868" s="210" t="s">
        <v>19</v>
      </c>
      <c r="F868" s="211" t="s">
        <v>1250</v>
      </c>
      <c r="G868" s="209"/>
      <c r="H868" s="212">
        <v>2.2400000000000002</v>
      </c>
      <c r="I868" s="213"/>
      <c r="J868" s="209"/>
      <c r="K868" s="209"/>
      <c r="L868" s="214"/>
      <c r="M868" s="215"/>
      <c r="N868" s="216"/>
      <c r="O868" s="216"/>
      <c r="P868" s="216"/>
      <c r="Q868" s="216"/>
      <c r="R868" s="216"/>
      <c r="S868" s="216"/>
      <c r="T868" s="217"/>
      <c r="AT868" s="218" t="s">
        <v>158</v>
      </c>
      <c r="AU868" s="218" t="s">
        <v>80</v>
      </c>
      <c r="AV868" s="14" t="s">
        <v>80</v>
      </c>
      <c r="AW868" s="14" t="s">
        <v>33</v>
      </c>
      <c r="AX868" s="14" t="s">
        <v>71</v>
      </c>
      <c r="AY868" s="218" t="s">
        <v>146</v>
      </c>
    </row>
    <row r="869" spans="1:65" s="13" customFormat="1" ht="11.25">
      <c r="B869" s="198"/>
      <c r="C869" s="199"/>
      <c r="D869" s="193" t="s">
        <v>158</v>
      </c>
      <c r="E869" s="200" t="s">
        <v>19</v>
      </c>
      <c r="F869" s="201" t="s">
        <v>1251</v>
      </c>
      <c r="G869" s="199"/>
      <c r="H869" s="200" t="s">
        <v>19</v>
      </c>
      <c r="I869" s="202"/>
      <c r="J869" s="199"/>
      <c r="K869" s="199"/>
      <c r="L869" s="203"/>
      <c r="M869" s="204"/>
      <c r="N869" s="205"/>
      <c r="O869" s="205"/>
      <c r="P869" s="205"/>
      <c r="Q869" s="205"/>
      <c r="R869" s="205"/>
      <c r="S869" s="205"/>
      <c r="T869" s="206"/>
      <c r="AT869" s="207" t="s">
        <v>158</v>
      </c>
      <c r="AU869" s="207" t="s">
        <v>80</v>
      </c>
      <c r="AV869" s="13" t="s">
        <v>78</v>
      </c>
      <c r="AW869" s="13" t="s">
        <v>33</v>
      </c>
      <c r="AX869" s="13" t="s">
        <v>71</v>
      </c>
      <c r="AY869" s="207" t="s">
        <v>146</v>
      </c>
    </row>
    <row r="870" spans="1:65" s="14" customFormat="1" ht="11.25">
      <c r="B870" s="208"/>
      <c r="C870" s="209"/>
      <c r="D870" s="193" t="s">
        <v>158</v>
      </c>
      <c r="E870" s="210" t="s">
        <v>19</v>
      </c>
      <c r="F870" s="211" t="s">
        <v>1252</v>
      </c>
      <c r="G870" s="209"/>
      <c r="H870" s="212">
        <v>1.226</v>
      </c>
      <c r="I870" s="213"/>
      <c r="J870" s="209"/>
      <c r="K870" s="209"/>
      <c r="L870" s="214"/>
      <c r="M870" s="215"/>
      <c r="N870" s="216"/>
      <c r="O870" s="216"/>
      <c r="P870" s="216"/>
      <c r="Q870" s="216"/>
      <c r="R870" s="216"/>
      <c r="S870" s="216"/>
      <c r="T870" s="217"/>
      <c r="AT870" s="218" t="s">
        <v>158</v>
      </c>
      <c r="AU870" s="218" t="s">
        <v>80</v>
      </c>
      <c r="AV870" s="14" t="s">
        <v>80</v>
      </c>
      <c r="AW870" s="14" t="s">
        <v>33</v>
      </c>
      <c r="AX870" s="14" t="s">
        <v>71</v>
      </c>
      <c r="AY870" s="218" t="s">
        <v>146</v>
      </c>
    </row>
    <row r="871" spans="1:65" s="13" customFormat="1" ht="11.25">
      <c r="B871" s="198"/>
      <c r="C871" s="199"/>
      <c r="D871" s="193" t="s">
        <v>158</v>
      </c>
      <c r="E871" s="200" t="s">
        <v>19</v>
      </c>
      <c r="F871" s="201" t="s">
        <v>1253</v>
      </c>
      <c r="G871" s="199"/>
      <c r="H871" s="200" t="s">
        <v>19</v>
      </c>
      <c r="I871" s="202"/>
      <c r="J871" s="199"/>
      <c r="K871" s="199"/>
      <c r="L871" s="203"/>
      <c r="M871" s="204"/>
      <c r="N871" s="205"/>
      <c r="O871" s="205"/>
      <c r="P871" s="205"/>
      <c r="Q871" s="205"/>
      <c r="R871" s="205"/>
      <c r="S871" s="205"/>
      <c r="T871" s="206"/>
      <c r="AT871" s="207" t="s">
        <v>158</v>
      </c>
      <c r="AU871" s="207" t="s">
        <v>80</v>
      </c>
      <c r="AV871" s="13" t="s">
        <v>78</v>
      </c>
      <c r="AW871" s="13" t="s">
        <v>33</v>
      </c>
      <c r="AX871" s="13" t="s">
        <v>71</v>
      </c>
      <c r="AY871" s="207" t="s">
        <v>146</v>
      </c>
    </row>
    <row r="872" spans="1:65" s="14" customFormat="1" ht="11.25">
      <c r="B872" s="208"/>
      <c r="C872" s="209"/>
      <c r="D872" s="193" t="s">
        <v>158</v>
      </c>
      <c r="E872" s="210" t="s">
        <v>19</v>
      </c>
      <c r="F872" s="211" t="s">
        <v>1254</v>
      </c>
      <c r="G872" s="209"/>
      <c r="H872" s="212">
        <v>2.1379999999999999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158</v>
      </c>
      <c r="AU872" s="218" t="s">
        <v>80</v>
      </c>
      <c r="AV872" s="14" t="s">
        <v>80</v>
      </c>
      <c r="AW872" s="14" t="s">
        <v>33</v>
      </c>
      <c r="AX872" s="14" t="s">
        <v>71</v>
      </c>
      <c r="AY872" s="218" t="s">
        <v>146</v>
      </c>
    </row>
    <row r="873" spans="1:65" s="15" customFormat="1" ht="11.25">
      <c r="B873" s="219"/>
      <c r="C873" s="220"/>
      <c r="D873" s="193" t="s">
        <v>158</v>
      </c>
      <c r="E873" s="221" t="s">
        <v>19</v>
      </c>
      <c r="F873" s="222" t="s">
        <v>161</v>
      </c>
      <c r="G873" s="220"/>
      <c r="H873" s="223">
        <v>12.679</v>
      </c>
      <c r="I873" s="224"/>
      <c r="J873" s="220"/>
      <c r="K873" s="220"/>
      <c r="L873" s="225"/>
      <c r="M873" s="226"/>
      <c r="N873" s="227"/>
      <c r="O873" s="227"/>
      <c r="P873" s="227"/>
      <c r="Q873" s="227"/>
      <c r="R873" s="227"/>
      <c r="S873" s="227"/>
      <c r="T873" s="228"/>
      <c r="AT873" s="229" t="s">
        <v>158</v>
      </c>
      <c r="AU873" s="229" t="s">
        <v>80</v>
      </c>
      <c r="AV873" s="15" t="s">
        <v>154</v>
      </c>
      <c r="AW873" s="15" t="s">
        <v>33</v>
      </c>
      <c r="AX873" s="15" t="s">
        <v>78</v>
      </c>
      <c r="AY873" s="229" t="s">
        <v>146</v>
      </c>
    </row>
    <row r="874" spans="1:65" s="2" customFormat="1" ht="24.2" customHeight="1">
      <c r="A874" s="36"/>
      <c r="B874" s="37"/>
      <c r="C874" s="180" t="s">
        <v>1355</v>
      </c>
      <c r="D874" s="180" t="s">
        <v>149</v>
      </c>
      <c r="E874" s="181" t="s">
        <v>1356</v>
      </c>
      <c r="F874" s="182" t="s">
        <v>1357</v>
      </c>
      <c r="G874" s="183" t="s">
        <v>152</v>
      </c>
      <c r="H874" s="184">
        <v>10.69</v>
      </c>
      <c r="I874" s="185"/>
      <c r="J874" s="186">
        <f>ROUND(I874*H874,2)</f>
        <v>0</v>
      </c>
      <c r="K874" s="182" t="s">
        <v>592</v>
      </c>
      <c r="L874" s="41"/>
      <c r="M874" s="187" t="s">
        <v>19</v>
      </c>
      <c r="N874" s="188" t="s">
        <v>42</v>
      </c>
      <c r="O874" s="66"/>
      <c r="P874" s="189">
        <f>O874*H874</f>
        <v>0</v>
      </c>
      <c r="Q874" s="189">
        <v>4.0289999999999999E-2</v>
      </c>
      <c r="R874" s="189">
        <f>Q874*H874</f>
        <v>0.43070009999999997</v>
      </c>
      <c r="S874" s="189">
        <v>0</v>
      </c>
      <c r="T874" s="190">
        <f>S874*H874</f>
        <v>0</v>
      </c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R874" s="191" t="s">
        <v>154</v>
      </c>
      <c r="AT874" s="191" t="s">
        <v>149</v>
      </c>
      <c r="AU874" s="191" t="s">
        <v>80</v>
      </c>
      <c r="AY874" s="19" t="s">
        <v>146</v>
      </c>
      <c r="BE874" s="192">
        <f>IF(N874="základní",J874,0)</f>
        <v>0</v>
      </c>
      <c r="BF874" s="192">
        <f>IF(N874="snížená",J874,0)</f>
        <v>0</v>
      </c>
      <c r="BG874" s="192">
        <f>IF(N874="zákl. přenesená",J874,0)</f>
        <v>0</v>
      </c>
      <c r="BH874" s="192">
        <f>IF(N874="sníž. přenesená",J874,0)</f>
        <v>0</v>
      </c>
      <c r="BI874" s="192">
        <f>IF(N874="nulová",J874,0)</f>
        <v>0</v>
      </c>
      <c r="BJ874" s="19" t="s">
        <v>78</v>
      </c>
      <c r="BK874" s="192">
        <f>ROUND(I874*H874,2)</f>
        <v>0</v>
      </c>
      <c r="BL874" s="19" t="s">
        <v>154</v>
      </c>
      <c r="BM874" s="191" t="s">
        <v>1358</v>
      </c>
    </row>
    <row r="875" spans="1:65" s="2" customFormat="1" ht="19.5">
      <c r="A875" s="36"/>
      <c r="B875" s="37"/>
      <c r="C875" s="38"/>
      <c r="D875" s="193" t="s">
        <v>156</v>
      </c>
      <c r="E875" s="38"/>
      <c r="F875" s="194" t="s">
        <v>1359</v>
      </c>
      <c r="G875" s="38"/>
      <c r="H875" s="38"/>
      <c r="I875" s="195"/>
      <c r="J875" s="38"/>
      <c r="K875" s="38"/>
      <c r="L875" s="41"/>
      <c r="M875" s="196"/>
      <c r="N875" s="197"/>
      <c r="O875" s="66"/>
      <c r="P875" s="66"/>
      <c r="Q875" s="66"/>
      <c r="R875" s="66"/>
      <c r="S875" s="66"/>
      <c r="T875" s="67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T875" s="19" t="s">
        <v>156</v>
      </c>
      <c r="AU875" s="19" t="s">
        <v>80</v>
      </c>
    </row>
    <row r="876" spans="1:65" s="2" customFormat="1" ht="11.25">
      <c r="A876" s="36"/>
      <c r="B876" s="37"/>
      <c r="C876" s="38"/>
      <c r="D876" s="245" t="s">
        <v>595</v>
      </c>
      <c r="E876" s="38"/>
      <c r="F876" s="246" t="s">
        <v>1360</v>
      </c>
      <c r="G876" s="38"/>
      <c r="H876" s="38"/>
      <c r="I876" s="195"/>
      <c r="J876" s="38"/>
      <c r="K876" s="38"/>
      <c r="L876" s="41"/>
      <c r="M876" s="196"/>
      <c r="N876" s="197"/>
      <c r="O876" s="66"/>
      <c r="P876" s="66"/>
      <c r="Q876" s="66"/>
      <c r="R876" s="66"/>
      <c r="S876" s="66"/>
      <c r="T876" s="67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T876" s="19" t="s">
        <v>595</v>
      </c>
      <c r="AU876" s="19" t="s">
        <v>80</v>
      </c>
    </row>
    <row r="877" spans="1:65" s="13" customFormat="1" ht="11.25">
      <c r="B877" s="198"/>
      <c r="C877" s="199"/>
      <c r="D877" s="193" t="s">
        <v>158</v>
      </c>
      <c r="E877" s="200" t="s">
        <v>19</v>
      </c>
      <c r="F877" s="201" t="s">
        <v>1361</v>
      </c>
      <c r="G877" s="199"/>
      <c r="H877" s="200" t="s">
        <v>19</v>
      </c>
      <c r="I877" s="202"/>
      <c r="J877" s="199"/>
      <c r="K877" s="199"/>
      <c r="L877" s="203"/>
      <c r="M877" s="204"/>
      <c r="N877" s="205"/>
      <c r="O877" s="205"/>
      <c r="P877" s="205"/>
      <c r="Q877" s="205"/>
      <c r="R877" s="205"/>
      <c r="S877" s="205"/>
      <c r="T877" s="206"/>
      <c r="AT877" s="207" t="s">
        <v>158</v>
      </c>
      <c r="AU877" s="207" t="s">
        <v>80</v>
      </c>
      <c r="AV877" s="13" t="s">
        <v>78</v>
      </c>
      <c r="AW877" s="13" t="s">
        <v>33</v>
      </c>
      <c r="AX877" s="13" t="s">
        <v>71</v>
      </c>
      <c r="AY877" s="207" t="s">
        <v>146</v>
      </c>
    </row>
    <row r="878" spans="1:65" s="13" customFormat="1" ht="11.25">
      <c r="B878" s="198"/>
      <c r="C878" s="199"/>
      <c r="D878" s="193" t="s">
        <v>158</v>
      </c>
      <c r="E878" s="200" t="s">
        <v>19</v>
      </c>
      <c r="F878" s="201" t="s">
        <v>1253</v>
      </c>
      <c r="G878" s="199"/>
      <c r="H878" s="200" t="s">
        <v>19</v>
      </c>
      <c r="I878" s="202"/>
      <c r="J878" s="199"/>
      <c r="K878" s="199"/>
      <c r="L878" s="203"/>
      <c r="M878" s="204"/>
      <c r="N878" s="205"/>
      <c r="O878" s="205"/>
      <c r="P878" s="205"/>
      <c r="Q878" s="205"/>
      <c r="R878" s="205"/>
      <c r="S878" s="205"/>
      <c r="T878" s="206"/>
      <c r="AT878" s="207" t="s">
        <v>158</v>
      </c>
      <c r="AU878" s="207" t="s">
        <v>80</v>
      </c>
      <c r="AV878" s="13" t="s">
        <v>78</v>
      </c>
      <c r="AW878" s="13" t="s">
        <v>33</v>
      </c>
      <c r="AX878" s="13" t="s">
        <v>71</v>
      </c>
      <c r="AY878" s="207" t="s">
        <v>146</v>
      </c>
    </row>
    <row r="879" spans="1:65" s="14" customFormat="1" ht="11.25">
      <c r="B879" s="208"/>
      <c r="C879" s="209"/>
      <c r="D879" s="193" t="s">
        <v>158</v>
      </c>
      <c r="E879" s="210" t="s">
        <v>19</v>
      </c>
      <c r="F879" s="211" t="s">
        <v>1286</v>
      </c>
      <c r="G879" s="209"/>
      <c r="H879" s="212">
        <v>10.69</v>
      </c>
      <c r="I879" s="213"/>
      <c r="J879" s="209"/>
      <c r="K879" s="209"/>
      <c r="L879" s="214"/>
      <c r="M879" s="215"/>
      <c r="N879" s="216"/>
      <c r="O879" s="216"/>
      <c r="P879" s="216"/>
      <c r="Q879" s="216"/>
      <c r="R879" s="216"/>
      <c r="S879" s="216"/>
      <c r="T879" s="217"/>
      <c r="AT879" s="218" t="s">
        <v>158</v>
      </c>
      <c r="AU879" s="218" t="s">
        <v>80</v>
      </c>
      <c r="AV879" s="14" t="s">
        <v>80</v>
      </c>
      <c r="AW879" s="14" t="s">
        <v>33</v>
      </c>
      <c r="AX879" s="14" t="s">
        <v>71</v>
      </c>
      <c r="AY879" s="218" t="s">
        <v>146</v>
      </c>
    </row>
    <row r="880" spans="1:65" s="15" customFormat="1" ht="11.25">
      <c r="B880" s="219"/>
      <c r="C880" s="220"/>
      <c r="D880" s="193" t="s">
        <v>158</v>
      </c>
      <c r="E880" s="221" t="s">
        <v>19</v>
      </c>
      <c r="F880" s="222" t="s">
        <v>161</v>
      </c>
      <c r="G880" s="220"/>
      <c r="H880" s="223">
        <v>10.69</v>
      </c>
      <c r="I880" s="224"/>
      <c r="J880" s="220"/>
      <c r="K880" s="220"/>
      <c r="L880" s="225"/>
      <c r="M880" s="226"/>
      <c r="N880" s="227"/>
      <c r="O880" s="227"/>
      <c r="P880" s="227"/>
      <c r="Q880" s="227"/>
      <c r="R880" s="227"/>
      <c r="S880" s="227"/>
      <c r="T880" s="228"/>
      <c r="AT880" s="229" t="s">
        <v>158</v>
      </c>
      <c r="AU880" s="229" t="s">
        <v>80</v>
      </c>
      <c r="AV880" s="15" t="s">
        <v>154</v>
      </c>
      <c r="AW880" s="15" t="s">
        <v>33</v>
      </c>
      <c r="AX880" s="15" t="s">
        <v>78</v>
      </c>
      <c r="AY880" s="229" t="s">
        <v>146</v>
      </c>
    </row>
    <row r="881" spans="1:65" s="2" customFormat="1" ht="24.2" customHeight="1">
      <c r="A881" s="36"/>
      <c r="B881" s="37"/>
      <c r="C881" s="180" t="s">
        <v>1362</v>
      </c>
      <c r="D881" s="180" t="s">
        <v>149</v>
      </c>
      <c r="E881" s="181" t="s">
        <v>1363</v>
      </c>
      <c r="F881" s="182" t="s">
        <v>1364</v>
      </c>
      <c r="G881" s="183" t="s">
        <v>152</v>
      </c>
      <c r="H881" s="184">
        <v>6.1280000000000001</v>
      </c>
      <c r="I881" s="185"/>
      <c r="J881" s="186">
        <f>ROUND(I881*H881,2)</f>
        <v>0</v>
      </c>
      <c r="K881" s="182" t="s">
        <v>592</v>
      </c>
      <c r="L881" s="41"/>
      <c r="M881" s="187" t="s">
        <v>19</v>
      </c>
      <c r="N881" s="188" t="s">
        <v>42</v>
      </c>
      <c r="O881" s="66"/>
      <c r="P881" s="189">
        <f>O881*H881</f>
        <v>0</v>
      </c>
      <c r="Q881" s="189">
        <v>0</v>
      </c>
      <c r="R881" s="189">
        <f>Q881*H881</f>
        <v>0</v>
      </c>
      <c r="S881" s="189">
        <v>0</v>
      </c>
      <c r="T881" s="190">
        <f>S881*H881</f>
        <v>0</v>
      </c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R881" s="191" t="s">
        <v>154</v>
      </c>
      <c r="AT881" s="191" t="s">
        <v>149</v>
      </c>
      <c r="AU881" s="191" t="s">
        <v>80</v>
      </c>
      <c r="AY881" s="19" t="s">
        <v>146</v>
      </c>
      <c r="BE881" s="192">
        <f>IF(N881="základní",J881,0)</f>
        <v>0</v>
      </c>
      <c r="BF881" s="192">
        <f>IF(N881="snížená",J881,0)</f>
        <v>0</v>
      </c>
      <c r="BG881" s="192">
        <f>IF(N881="zákl. přenesená",J881,0)</f>
        <v>0</v>
      </c>
      <c r="BH881" s="192">
        <f>IF(N881="sníž. přenesená",J881,0)</f>
        <v>0</v>
      </c>
      <c r="BI881" s="192">
        <f>IF(N881="nulová",J881,0)</f>
        <v>0</v>
      </c>
      <c r="BJ881" s="19" t="s">
        <v>78</v>
      </c>
      <c r="BK881" s="192">
        <f>ROUND(I881*H881,2)</f>
        <v>0</v>
      </c>
      <c r="BL881" s="19" t="s">
        <v>154</v>
      </c>
      <c r="BM881" s="191" t="s">
        <v>1365</v>
      </c>
    </row>
    <row r="882" spans="1:65" s="2" customFormat="1" ht="19.5">
      <c r="A882" s="36"/>
      <c r="B882" s="37"/>
      <c r="C882" s="38"/>
      <c r="D882" s="193" t="s">
        <v>156</v>
      </c>
      <c r="E882" s="38"/>
      <c r="F882" s="194" t="s">
        <v>1366</v>
      </c>
      <c r="G882" s="38"/>
      <c r="H882" s="38"/>
      <c r="I882" s="195"/>
      <c r="J882" s="38"/>
      <c r="K882" s="38"/>
      <c r="L882" s="41"/>
      <c r="M882" s="196"/>
      <c r="N882" s="197"/>
      <c r="O882" s="66"/>
      <c r="P882" s="66"/>
      <c r="Q882" s="66"/>
      <c r="R882" s="66"/>
      <c r="S882" s="66"/>
      <c r="T882" s="67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T882" s="19" t="s">
        <v>156</v>
      </c>
      <c r="AU882" s="19" t="s">
        <v>80</v>
      </c>
    </row>
    <row r="883" spans="1:65" s="2" customFormat="1" ht="11.25">
      <c r="A883" s="36"/>
      <c r="B883" s="37"/>
      <c r="C883" s="38"/>
      <c r="D883" s="245" t="s">
        <v>595</v>
      </c>
      <c r="E883" s="38"/>
      <c r="F883" s="246" t="s">
        <v>1367</v>
      </c>
      <c r="G883" s="38"/>
      <c r="H883" s="38"/>
      <c r="I883" s="195"/>
      <c r="J883" s="38"/>
      <c r="K883" s="38"/>
      <c r="L883" s="41"/>
      <c r="M883" s="196"/>
      <c r="N883" s="197"/>
      <c r="O883" s="66"/>
      <c r="P883" s="66"/>
      <c r="Q883" s="66"/>
      <c r="R883" s="66"/>
      <c r="S883" s="66"/>
      <c r="T883" s="67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T883" s="19" t="s">
        <v>595</v>
      </c>
      <c r="AU883" s="19" t="s">
        <v>80</v>
      </c>
    </row>
    <row r="884" spans="1:65" s="13" customFormat="1" ht="11.25">
      <c r="B884" s="198"/>
      <c r="C884" s="199"/>
      <c r="D884" s="193" t="s">
        <v>158</v>
      </c>
      <c r="E884" s="200" t="s">
        <v>19</v>
      </c>
      <c r="F884" s="201" t="s">
        <v>1251</v>
      </c>
      <c r="G884" s="199"/>
      <c r="H884" s="200" t="s">
        <v>19</v>
      </c>
      <c r="I884" s="202"/>
      <c r="J884" s="199"/>
      <c r="K884" s="199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158</v>
      </c>
      <c r="AU884" s="207" t="s">
        <v>80</v>
      </c>
      <c r="AV884" s="13" t="s">
        <v>78</v>
      </c>
      <c r="AW884" s="13" t="s">
        <v>33</v>
      </c>
      <c r="AX884" s="13" t="s">
        <v>71</v>
      </c>
      <c r="AY884" s="207" t="s">
        <v>146</v>
      </c>
    </row>
    <row r="885" spans="1:65" s="14" customFormat="1" ht="11.25">
      <c r="B885" s="208"/>
      <c r="C885" s="209"/>
      <c r="D885" s="193" t="s">
        <v>158</v>
      </c>
      <c r="E885" s="210" t="s">
        <v>19</v>
      </c>
      <c r="F885" s="211" t="s">
        <v>1285</v>
      </c>
      <c r="G885" s="209"/>
      <c r="H885" s="212">
        <v>6.1280000000000001</v>
      </c>
      <c r="I885" s="213"/>
      <c r="J885" s="209"/>
      <c r="K885" s="209"/>
      <c r="L885" s="214"/>
      <c r="M885" s="215"/>
      <c r="N885" s="216"/>
      <c r="O885" s="216"/>
      <c r="P885" s="216"/>
      <c r="Q885" s="216"/>
      <c r="R885" s="216"/>
      <c r="S885" s="216"/>
      <c r="T885" s="217"/>
      <c r="AT885" s="218" t="s">
        <v>158</v>
      </c>
      <c r="AU885" s="218" t="s">
        <v>80</v>
      </c>
      <c r="AV885" s="14" t="s">
        <v>80</v>
      </c>
      <c r="AW885" s="14" t="s">
        <v>33</v>
      </c>
      <c r="AX885" s="14" t="s">
        <v>71</v>
      </c>
      <c r="AY885" s="218" t="s">
        <v>146</v>
      </c>
    </row>
    <row r="886" spans="1:65" s="15" customFormat="1" ht="11.25">
      <c r="B886" s="219"/>
      <c r="C886" s="220"/>
      <c r="D886" s="193" t="s">
        <v>158</v>
      </c>
      <c r="E886" s="221" t="s">
        <v>19</v>
      </c>
      <c r="F886" s="222" t="s">
        <v>161</v>
      </c>
      <c r="G886" s="220"/>
      <c r="H886" s="223">
        <v>6.1280000000000001</v>
      </c>
      <c r="I886" s="224"/>
      <c r="J886" s="220"/>
      <c r="K886" s="220"/>
      <c r="L886" s="225"/>
      <c r="M886" s="226"/>
      <c r="N886" s="227"/>
      <c r="O886" s="227"/>
      <c r="P886" s="227"/>
      <c r="Q886" s="227"/>
      <c r="R886" s="227"/>
      <c r="S886" s="227"/>
      <c r="T886" s="228"/>
      <c r="AT886" s="229" t="s">
        <v>158</v>
      </c>
      <c r="AU886" s="229" t="s">
        <v>80</v>
      </c>
      <c r="AV886" s="15" t="s">
        <v>154</v>
      </c>
      <c r="AW886" s="15" t="s">
        <v>33</v>
      </c>
      <c r="AX886" s="15" t="s">
        <v>78</v>
      </c>
      <c r="AY886" s="229" t="s">
        <v>146</v>
      </c>
    </row>
    <row r="887" spans="1:65" s="2" customFormat="1" ht="21.75" customHeight="1">
      <c r="A887" s="36"/>
      <c r="B887" s="37"/>
      <c r="C887" s="180" t="s">
        <v>1368</v>
      </c>
      <c r="D887" s="180" t="s">
        <v>149</v>
      </c>
      <c r="E887" s="181" t="s">
        <v>1369</v>
      </c>
      <c r="F887" s="182" t="s">
        <v>1370</v>
      </c>
      <c r="G887" s="183" t="s">
        <v>152</v>
      </c>
      <c r="H887" s="184">
        <v>75.412000000000006</v>
      </c>
      <c r="I887" s="185"/>
      <c r="J887" s="186">
        <f>ROUND(I887*H887,2)</f>
        <v>0</v>
      </c>
      <c r="K887" s="182" t="s">
        <v>592</v>
      </c>
      <c r="L887" s="41"/>
      <c r="M887" s="187" t="s">
        <v>19</v>
      </c>
      <c r="N887" s="188" t="s">
        <v>42</v>
      </c>
      <c r="O887" s="66"/>
      <c r="P887" s="189">
        <f>O887*H887</f>
        <v>0</v>
      </c>
      <c r="Q887" s="189">
        <v>0.01</v>
      </c>
      <c r="R887" s="189">
        <f>Q887*H887</f>
        <v>0.75412000000000012</v>
      </c>
      <c r="S887" s="189">
        <v>0</v>
      </c>
      <c r="T887" s="190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91" t="s">
        <v>154</v>
      </c>
      <c r="AT887" s="191" t="s">
        <v>149</v>
      </c>
      <c r="AU887" s="191" t="s">
        <v>80</v>
      </c>
      <c r="AY887" s="19" t="s">
        <v>146</v>
      </c>
      <c r="BE887" s="192">
        <f>IF(N887="základní",J887,0)</f>
        <v>0</v>
      </c>
      <c r="BF887" s="192">
        <f>IF(N887="snížená",J887,0)</f>
        <v>0</v>
      </c>
      <c r="BG887" s="192">
        <f>IF(N887="zákl. přenesená",J887,0)</f>
        <v>0</v>
      </c>
      <c r="BH887" s="192">
        <f>IF(N887="sníž. přenesená",J887,0)</f>
        <v>0</v>
      </c>
      <c r="BI887" s="192">
        <f>IF(N887="nulová",J887,0)</f>
        <v>0</v>
      </c>
      <c r="BJ887" s="19" t="s">
        <v>78</v>
      </c>
      <c r="BK887" s="192">
        <f>ROUND(I887*H887,2)</f>
        <v>0</v>
      </c>
      <c r="BL887" s="19" t="s">
        <v>154</v>
      </c>
      <c r="BM887" s="191" t="s">
        <v>1371</v>
      </c>
    </row>
    <row r="888" spans="1:65" s="2" customFormat="1" ht="19.5">
      <c r="A888" s="36"/>
      <c r="B888" s="37"/>
      <c r="C888" s="38"/>
      <c r="D888" s="193" t="s">
        <v>156</v>
      </c>
      <c r="E888" s="38"/>
      <c r="F888" s="194" t="s">
        <v>1372</v>
      </c>
      <c r="G888" s="38"/>
      <c r="H888" s="38"/>
      <c r="I888" s="195"/>
      <c r="J888" s="38"/>
      <c r="K888" s="38"/>
      <c r="L888" s="41"/>
      <c r="M888" s="196"/>
      <c r="N888" s="197"/>
      <c r="O888" s="66"/>
      <c r="P888" s="66"/>
      <c r="Q888" s="66"/>
      <c r="R888" s="66"/>
      <c r="S888" s="66"/>
      <c r="T888" s="67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9" t="s">
        <v>156</v>
      </c>
      <c r="AU888" s="19" t="s">
        <v>80</v>
      </c>
    </row>
    <row r="889" spans="1:65" s="2" customFormat="1" ht="11.25">
      <c r="A889" s="36"/>
      <c r="B889" s="37"/>
      <c r="C889" s="38"/>
      <c r="D889" s="245" t="s">
        <v>595</v>
      </c>
      <c r="E889" s="38"/>
      <c r="F889" s="246" t="s">
        <v>1373</v>
      </c>
      <c r="G889" s="38"/>
      <c r="H889" s="38"/>
      <c r="I889" s="195"/>
      <c r="J889" s="38"/>
      <c r="K889" s="38"/>
      <c r="L889" s="41"/>
      <c r="M889" s="196"/>
      <c r="N889" s="197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595</v>
      </c>
      <c r="AU889" s="19" t="s">
        <v>80</v>
      </c>
    </row>
    <row r="890" spans="1:65" s="13" customFormat="1" ht="11.25">
      <c r="B890" s="198"/>
      <c r="C890" s="199"/>
      <c r="D890" s="193" t="s">
        <v>158</v>
      </c>
      <c r="E890" s="200" t="s">
        <v>19</v>
      </c>
      <c r="F890" s="201" t="s">
        <v>1246</v>
      </c>
      <c r="G890" s="199"/>
      <c r="H890" s="200" t="s">
        <v>19</v>
      </c>
      <c r="I890" s="202"/>
      <c r="J890" s="199"/>
      <c r="K890" s="199"/>
      <c r="L890" s="203"/>
      <c r="M890" s="204"/>
      <c r="N890" s="205"/>
      <c r="O890" s="205"/>
      <c r="P890" s="205"/>
      <c r="Q890" s="205"/>
      <c r="R890" s="205"/>
      <c r="S890" s="205"/>
      <c r="T890" s="206"/>
      <c r="AT890" s="207" t="s">
        <v>158</v>
      </c>
      <c r="AU890" s="207" t="s">
        <v>80</v>
      </c>
      <c r="AV890" s="13" t="s">
        <v>78</v>
      </c>
      <c r="AW890" s="13" t="s">
        <v>33</v>
      </c>
      <c r="AX890" s="13" t="s">
        <v>71</v>
      </c>
      <c r="AY890" s="207" t="s">
        <v>146</v>
      </c>
    </row>
    <row r="891" spans="1:65" s="13" customFormat="1" ht="11.25">
      <c r="B891" s="198"/>
      <c r="C891" s="199"/>
      <c r="D891" s="193" t="s">
        <v>158</v>
      </c>
      <c r="E891" s="200" t="s">
        <v>19</v>
      </c>
      <c r="F891" s="201" t="s">
        <v>1247</v>
      </c>
      <c r="G891" s="199"/>
      <c r="H891" s="200" t="s">
        <v>19</v>
      </c>
      <c r="I891" s="202"/>
      <c r="J891" s="199"/>
      <c r="K891" s="199"/>
      <c r="L891" s="203"/>
      <c r="M891" s="204"/>
      <c r="N891" s="205"/>
      <c r="O891" s="205"/>
      <c r="P891" s="205"/>
      <c r="Q891" s="205"/>
      <c r="R891" s="205"/>
      <c r="S891" s="205"/>
      <c r="T891" s="206"/>
      <c r="AT891" s="207" t="s">
        <v>158</v>
      </c>
      <c r="AU891" s="207" t="s">
        <v>80</v>
      </c>
      <c r="AV891" s="13" t="s">
        <v>78</v>
      </c>
      <c r="AW891" s="13" t="s">
        <v>33</v>
      </c>
      <c r="AX891" s="13" t="s">
        <v>71</v>
      </c>
      <c r="AY891" s="207" t="s">
        <v>146</v>
      </c>
    </row>
    <row r="892" spans="1:65" s="14" customFormat="1" ht="11.25">
      <c r="B892" s="208"/>
      <c r="C892" s="209"/>
      <c r="D892" s="193" t="s">
        <v>158</v>
      </c>
      <c r="E892" s="210" t="s">
        <v>19</v>
      </c>
      <c r="F892" s="211" t="s">
        <v>1283</v>
      </c>
      <c r="G892" s="209"/>
      <c r="H892" s="212">
        <v>35.374000000000002</v>
      </c>
      <c r="I892" s="213"/>
      <c r="J892" s="209"/>
      <c r="K892" s="209"/>
      <c r="L892" s="214"/>
      <c r="M892" s="215"/>
      <c r="N892" s="216"/>
      <c r="O892" s="216"/>
      <c r="P892" s="216"/>
      <c r="Q892" s="216"/>
      <c r="R892" s="216"/>
      <c r="S892" s="216"/>
      <c r="T892" s="217"/>
      <c r="AT892" s="218" t="s">
        <v>158</v>
      </c>
      <c r="AU892" s="218" t="s">
        <v>80</v>
      </c>
      <c r="AV892" s="14" t="s">
        <v>80</v>
      </c>
      <c r="AW892" s="14" t="s">
        <v>33</v>
      </c>
      <c r="AX892" s="14" t="s">
        <v>71</v>
      </c>
      <c r="AY892" s="218" t="s">
        <v>146</v>
      </c>
    </row>
    <row r="893" spans="1:65" s="13" customFormat="1" ht="11.25">
      <c r="B893" s="198"/>
      <c r="C893" s="199"/>
      <c r="D893" s="193" t="s">
        <v>158</v>
      </c>
      <c r="E893" s="200" t="s">
        <v>19</v>
      </c>
      <c r="F893" s="201" t="s">
        <v>1249</v>
      </c>
      <c r="G893" s="199"/>
      <c r="H893" s="200" t="s">
        <v>19</v>
      </c>
      <c r="I893" s="202"/>
      <c r="J893" s="199"/>
      <c r="K893" s="199"/>
      <c r="L893" s="203"/>
      <c r="M893" s="204"/>
      <c r="N893" s="205"/>
      <c r="O893" s="205"/>
      <c r="P893" s="205"/>
      <c r="Q893" s="205"/>
      <c r="R893" s="205"/>
      <c r="S893" s="205"/>
      <c r="T893" s="206"/>
      <c r="AT893" s="207" t="s">
        <v>158</v>
      </c>
      <c r="AU893" s="207" t="s">
        <v>80</v>
      </c>
      <c r="AV893" s="13" t="s">
        <v>78</v>
      </c>
      <c r="AW893" s="13" t="s">
        <v>33</v>
      </c>
      <c r="AX893" s="13" t="s">
        <v>71</v>
      </c>
      <c r="AY893" s="207" t="s">
        <v>146</v>
      </c>
    </row>
    <row r="894" spans="1:65" s="14" customFormat="1" ht="11.25">
      <c r="B894" s="208"/>
      <c r="C894" s="209"/>
      <c r="D894" s="193" t="s">
        <v>158</v>
      </c>
      <c r="E894" s="210" t="s">
        <v>19</v>
      </c>
      <c r="F894" s="211" t="s">
        <v>1284</v>
      </c>
      <c r="G894" s="209"/>
      <c r="H894" s="212">
        <v>11.2</v>
      </c>
      <c r="I894" s="213"/>
      <c r="J894" s="209"/>
      <c r="K894" s="209"/>
      <c r="L894" s="214"/>
      <c r="M894" s="215"/>
      <c r="N894" s="216"/>
      <c r="O894" s="216"/>
      <c r="P894" s="216"/>
      <c r="Q894" s="216"/>
      <c r="R894" s="216"/>
      <c r="S894" s="216"/>
      <c r="T894" s="217"/>
      <c r="AT894" s="218" t="s">
        <v>158</v>
      </c>
      <c r="AU894" s="218" t="s">
        <v>80</v>
      </c>
      <c r="AV894" s="14" t="s">
        <v>80</v>
      </c>
      <c r="AW894" s="14" t="s">
        <v>33</v>
      </c>
      <c r="AX894" s="14" t="s">
        <v>71</v>
      </c>
      <c r="AY894" s="218" t="s">
        <v>146</v>
      </c>
    </row>
    <row r="895" spans="1:65" s="13" customFormat="1" ht="11.25">
      <c r="B895" s="198"/>
      <c r="C895" s="199"/>
      <c r="D895" s="193" t="s">
        <v>158</v>
      </c>
      <c r="E895" s="200" t="s">
        <v>19</v>
      </c>
      <c r="F895" s="201" t="s">
        <v>1251</v>
      </c>
      <c r="G895" s="199"/>
      <c r="H895" s="200" t="s">
        <v>19</v>
      </c>
      <c r="I895" s="202"/>
      <c r="J895" s="199"/>
      <c r="K895" s="199"/>
      <c r="L895" s="203"/>
      <c r="M895" s="204"/>
      <c r="N895" s="205"/>
      <c r="O895" s="205"/>
      <c r="P895" s="205"/>
      <c r="Q895" s="205"/>
      <c r="R895" s="205"/>
      <c r="S895" s="205"/>
      <c r="T895" s="206"/>
      <c r="AT895" s="207" t="s">
        <v>158</v>
      </c>
      <c r="AU895" s="207" t="s">
        <v>80</v>
      </c>
      <c r="AV895" s="13" t="s">
        <v>78</v>
      </c>
      <c r="AW895" s="13" t="s">
        <v>33</v>
      </c>
      <c r="AX895" s="13" t="s">
        <v>71</v>
      </c>
      <c r="AY895" s="207" t="s">
        <v>146</v>
      </c>
    </row>
    <row r="896" spans="1:65" s="14" customFormat="1" ht="11.25">
      <c r="B896" s="208"/>
      <c r="C896" s="209"/>
      <c r="D896" s="193" t="s">
        <v>158</v>
      </c>
      <c r="E896" s="210" t="s">
        <v>19</v>
      </c>
      <c r="F896" s="211" t="s">
        <v>1285</v>
      </c>
      <c r="G896" s="209"/>
      <c r="H896" s="212">
        <v>6.1280000000000001</v>
      </c>
      <c r="I896" s="213"/>
      <c r="J896" s="209"/>
      <c r="K896" s="209"/>
      <c r="L896" s="214"/>
      <c r="M896" s="215"/>
      <c r="N896" s="216"/>
      <c r="O896" s="216"/>
      <c r="P896" s="216"/>
      <c r="Q896" s="216"/>
      <c r="R896" s="216"/>
      <c r="S896" s="216"/>
      <c r="T896" s="217"/>
      <c r="AT896" s="218" t="s">
        <v>158</v>
      </c>
      <c r="AU896" s="218" t="s">
        <v>80</v>
      </c>
      <c r="AV896" s="14" t="s">
        <v>80</v>
      </c>
      <c r="AW896" s="14" t="s">
        <v>33</v>
      </c>
      <c r="AX896" s="14" t="s">
        <v>71</v>
      </c>
      <c r="AY896" s="218" t="s">
        <v>146</v>
      </c>
    </row>
    <row r="897" spans="1:65" s="13" customFormat="1" ht="11.25">
      <c r="B897" s="198"/>
      <c r="C897" s="199"/>
      <c r="D897" s="193" t="s">
        <v>158</v>
      </c>
      <c r="E897" s="200" t="s">
        <v>19</v>
      </c>
      <c r="F897" s="201" t="s">
        <v>1253</v>
      </c>
      <c r="G897" s="199"/>
      <c r="H897" s="200" t="s">
        <v>19</v>
      </c>
      <c r="I897" s="202"/>
      <c r="J897" s="199"/>
      <c r="K897" s="199"/>
      <c r="L897" s="203"/>
      <c r="M897" s="204"/>
      <c r="N897" s="205"/>
      <c r="O897" s="205"/>
      <c r="P897" s="205"/>
      <c r="Q897" s="205"/>
      <c r="R897" s="205"/>
      <c r="S897" s="205"/>
      <c r="T897" s="206"/>
      <c r="AT897" s="207" t="s">
        <v>158</v>
      </c>
      <c r="AU897" s="207" t="s">
        <v>80</v>
      </c>
      <c r="AV897" s="13" t="s">
        <v>78</v>
      </c>
      <c r="AW897" s="13" t="s">
        <v>33</v>
      </c>
      <c r="AX897" s="13" t="s">
        <v>71</v>
      </c>
      <c r="AY897" s="207" t="s">
        <v>146</v>
      </c>
    </row>
    <row r="898" spans="1:65" s="14" customFormat="1" ht="11.25">
      <c r="B898" s="208"/>
      <c r="C898" s="209"/>
      <c r="D898" s="193" t="s">
        <v>158</v>
      </c>
      <c r="E898" s="210" t="s">
        <v>19</v>
      </c>
      <c r="F898" s="211" t="s">
        <v>1286</v>
      </c>
      <c r="G898" s="209"/>
      <c r="H898" s="212">
        <v>10.69</v>
      </c>
      <c r="I898" s="213"/>
      <c r="J898" s="209"/>
      <c r="K898" s="209"/>
      <c r="L898" s="214"/>
      <c r="M898" s="215"/>
      <c r="N898" s="216"/>
      <c r="O898" s="216"/>
      <c r="P898" s="216"/>
      <c r="Q898" s="216"/>
      <c r="R898" s="216"/>
      <c r="S898" s="216"/>
      <c r="T898" s="217"/>
      <c r="AT898" s="218" t="s">
        <v>158</v>
      </c>
      <c r="AU898" s="218" t="s">
        <v>80</v>
      </c>
      <c r="AV898" s="14" t="s">
        <v>80</v>
      </c>
      <c r="AW898" s="14" t="s">
        <v>33</v>
      </c>
      <c r="AX898" s="14" t="s">
        <v>71</v>
      </c>
      <c r="AY898" s="218" t="s">
        <v>146</v>
      </c>
    </row>
    <row r="899" spans="1:65" s="13" customFormat="1" ht="11.25">
      <c r="B899" s="198"/>
      <c r="C899" s="199"/>
      <c r="D899" s="193" t="s">
        <v>158</v>
      </c>
      <c r="E899" s="200" t="s">
        <v>19</v>
      </c>
      <c r="F899" s="201" t="s">
        <v>1287</v>
      </c>
      <c r="G899" s="199"/>
      <c r="H899" s="200" t="s">
        <v>19</v>
      </c>
      <c r="I899" s="202"/>
      <c r="J899" s="199"/>
      <c r="K899" s="199"/>
      <c r="L899" s="203"/>
      <c r="M899" s="204"/>
      <c r="N899" s="205"/>
      <c r="O899" s="205"/>
      <c r="P899" s="205"/>
      <c r="Q899" s="205"/>
      <c r="R899" s="205"/>
      <c r="S899" s="205"/>
      <c r="T899" s="206"/>
      <c r="AT899" s="207" t="s">
        <v>158</v>
      </c>
      <c r="AU899" s="207" t="s">
        <v>80</v>
      </c>
      <c r="AV899" s="13" t="s">
        <v>78</v>
      </c>
      <c r="AW899" s="13" t="s">
        <v>33</v>
      </c>
      <c r="AX899" s="13" t="s">
        <v>71</v>
      </c>
      <c r="AY899" s="207" t="s">
        <v>146</v>
      </c>
    </row>
    <row r="900" spans="1:65" s="14" customFormat="1" ht="11.25">
      <c r="B900" s="208"/>
      <c r="C900" s="209"/>
      <c r="D900" s="193" t="s">
        <v>158</v>
      </c>
      <c r="E900" s="210" t="s">
        <v>19</v>
      </c>
      <c r="F900" s="211" t="s">
        <v>1288</v>
      </c>
      <c r="G900" s="209"/>
      <c r="H900" s="212">
        <v>7.86</v>
      </c>
      <c r="I900" s="213"/>
      <c r="J900" s="209"/>
      <c r="K900" s="209"/>
      <c r="L900" s="214"/>
      <c r="M900" s="215"/>
      <c r="N900" s="216"/>
      <c r="O900" s="216"/>
      <c r="P900" s="216"/>
      <c r="Q900" s="216"/>
      <c r="R900" s="216"/>
      <c r="S900" s="216"/>
      <c r="T900" s="217"/>
      <c r="AT900" s="218" t="s">
        <v>158</v>
      </c>
      <c r="AU900" s="218" t="s">
        <v>80</v>
      </c>
      <c r="AV900" s="14" t="s">
        <v>80</v>
      </c>
      <c r="AW900" s="14" t="s">
        <v>33</v>
      </c>
      <c r="AX900" s="14" t="s">
        <v>71</v>
      </c>
      <c r="AY900" s="218" t="s">
        <v>146</v>
      </c>
    </row>
    <row r="901" spans="1:65" s="14" customFormat="1" ht="11.25">
      <c r="B901" s="208"/>
      <c r="C901" s="209"/>
      <c r="D901" s="193" t="s">
        <v>158</v>
      </c>
      <c r="E901" s="210" t="s">
        <v>19</v>
      </c>
      <c r="F901" s="211" t="s">
        <v>1289</v>
      </c>
      <c r="G901" s="209"/>
      <c r="H901" s="212">
        <v>4.16</v>
      </c>
      <c r="I901" s="213"/>
      <c r="J901" s="209"/>
      <c r="K901" s="209"/>
      <c r="L901" s="214"/>
      <c r="M901" s="215"/>
      <c r="N901" s="216"/>
      <c r="O901" s="216"/>
      <c r="P901" s="216"/>
      <c r="Q901" s="216"/>
      <c r="R901" s="216"/>
      <c r="S901" s="216"/>
      <c r="T901" s="217"/>
      <c r="AT901" s="218" t="s">
        <v>158</v>
      </c>
      <c r="AU901" s="218" t="s">
        <v>80</v>
      </c>
      <c r="AV901" s="14" t="s">
        <v>80</v>
      </c>
      <c r="AW901" s="14" t="s">
        <v>33</v>
      </c>
      <c r="AX901" s="14" t="s">
        <v>71</v>
      </c>
      <c r="AY901" s="218" t="s">
        <v>146</v>
      </c>
    </row>
    <row r="902" spans="1:65" s="15" customFormat="1" ht="11.25">
      <c r="B902" s="219"/>
      <c r="C902" s="220"/>
      <c r="D902" s="193" t="s">
        <v>158</v>
      </c>
      <c r="E902" s="221" t="s">
        <v>19</v>
      </c>
      <c r="F902" s="222" t="s">
        <v>161</v>
      </c>
      <c r="G902" s="220"/>
      <c r="H902" s="223">
        <v>75.412000000000006</v>
      </c>
      <c r="I902" s="224"/>
      <c r="J902" s="220"/>
      <c r="K902" s="220"/>
      <c r="L902" s="225"/>
      <c r="M902" s="226"/>
      <c r="N902" s="227"/>
      <c r="O902" s="227"/>
      <c r="P902" s="227"/>
      <c r="Q902" s="227"/>
      <c r="R902" s="227"/>
      <c r="S902" s="227"/>
      <c r="T902" s="228"/>
      <c r="AT902" s="229" t="s">
        <v>158</v>
      </c>
      <c r="AU902" s="229" t="s">
        <v>80</v>
      </c>
      <c r="AV902" s="15" t="s">
        <v>154</v>
      </c>
      <c r="AW902" s="15" t="s">
        <v>33</v>
      </c>
      <c r="AX902" s="15" t="s">
        <v>78</v>
      </c>
      <c r="AY902" s="229" t="s">
        <v>146</v>
      </c>
    </row>
    <row r="903" spans="1:65" s="2" customFormat="1" ht="24.2" customHeight="1">
      <c r="A903" s="36"/>
      <c r="B903" s="37"/>
      <c r="C903" s="180" t="s">
        <v>1374</v>
      </c>
      <c r="D903" s="180" t="s">
        <v>149</v>
      </c>
      <c r="E903" s="181" t="s">
        <v>1375</v>
      </c>
      <c r="F903" s="182" t="s">
        <v>1376</v>
      </c>
      <c r="G903" s="183" t="s">
        <v>152</v>
      </c>
      <c r="H903" s="184">
        <v>75.412000000000006</v>
      </c>
      <c r="I903" s="185"/>
      <c r="J903" s="186">
        <f>ROUND(I903*H903,2)</f>
        <v>0</v>
      </c>
      <c r="K903" s="182" t="s">
        <v>592</v>
      </c>
      <c r="L903" s="41"/>
      <c r="M903" s="187" t="s">
        <v>19</v>
      </c>
      <c r="N903" s="188" t="s">
        <v>42</v>
      </c>
      <c r="O903" s="66"/>
      <c r="P903" s="189">
        <f>O903*H903</f>
        <v>0</v>
      </c>
      <c r="Q903" s="189">
        <v>2.0999999999999999E-3</v>
      </c>
      <c r="R903" s="189">
        <f>Q903*H903</f>
        <v>0.15836520000000001</v>
      </c>
      <c r="S903" s="189">
        <v>0</v>
      </c>
      <c r="T903" s="190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91" t="s">
        <v>154</v>
      </c>
      <c r="AT903" s="191" t="s">
        <v>149</v>
      </c>
      <c r="AU903" s="191" t="s">
        <v>80</v>
      </c>
      <c r="AY903" s="19" t="s">
        <v>146</v>
      </c>
      <c r="BE903" s="192">
        <f>IF(N903="základní",J903,0)</f>
        <v>0</v>
      </c>
      <c r="BF903" s="192">
        <f>IF(N903="snížená",J903,0)</f>
        <v>0</v>
      </c>
      <c r="BG903" s="192">
        <f>IF(N903="zákl. přenesená",J903,0)</f>
        <v>0</v>
      </c>
      <c r="BH903" s="192">
        <f>IF(N903="sníž. přenesená",J903,0)</f>
        <v>0</v>
      </c>
      <c r="BI903" s="192">
        <f>IF(N903="nulová",J903,0)</f>
        <v>0</v>
      </c>
      <c r="BJ903" s="19" t="s">
        <v>78</v>
      </c>
      <c r="BK903" s="192">
        <f>ROUND(I903*H903,2)</f>
        <v>0</v>
      </c>
      <c r="BL903" s="19" t="s">
        <v>154</v>
      </c>
      <c r="BM903" s="191" t="s">
        <v>1377</v>
      </c>
    </row>
    <row r="904" spans="1:65" s="2" customFormat="1" ht="19.5">
      <c r="A904" s="36"/>
      <c r="B904" s="37"/>
      <c r="C904" s="38"/>
      <c r="D904" s="193" t="s">
        <v>156</v>
      </c>
      <c r="E904" s="38"/>
      <c r="F904" s="194" t="s">
        <v>1378</v>
      </c>
      <c r="G904" s="38"/>
      <c r="H904" s="38"/>
      <c r="I904" s="195"/>
      <c r="J904" s="38"/>
      <c r="K904" s="38"/>
      <c r="L904" s="41"/>
      <c r="M904" s="196"/>
      <c r="N904" s="197"/>
      <c r="O904" s="66"/>
      <c r="P904" s="66"/>
      <c r="Q904" s="66"/>
      <c r="R904" s="66"/>
      <c r="S904" s="66"/>
      <c r="T904" s="67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9" t="s">
        <v>156</v>
      </c>
      <c r="AU904" s="19" t="s">
        <v>80</v>
      </c>
    </row>
    <row r="905" spans="1:65" s="2" customFormat="1" ht="11.25">
      <c r="A905" s="36"/>
      <c r="B905" s="37"/>
      <c r="C905" s="38"/>
      <c r="D905" s="245" t="s">
        <v>595</v>
      </c>
      <c r="E905" s="38"/>
      <c r="F905" s="246" t="s">
        <v>1379</v>
      </c>
      <c r="G905" s="38"/>
      <c r="H905" s="38"/>
      <c r="I905" s="195"/>
      <c r="J905" s="38"/>
      <c r="K905" s="38"/>
      <c r="L905" s="41"/>
      <c r="M905" s="196"/>
      <c r="N905" s="197"/>
      <c r="O905" s="66"/>
      <c r="P905" s="66"/>
      <c r="Q905" s="66"/>
      <c r="R905" s="66"/>
      <c r="S905" s="66"/>
      <c r="T905" s="67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T905" s="19" t="s">
        <v>595</v>
      </c>
      <c r="AU905" s="19" t="s">
        <v>80</v>
      </c>
    </row>
    <row r="906" spans="1:65" s="13" customFormat="1" ht="11.25">
      <c r="B906" s="198"/>
      <c r="C906" s="199"/>
      <c r="D906" s="193" t="s">
        <v>158</v>
      </c>
      <c r="E906" s="200" t="s">
        <v>19</v>
      </c>
      <c r="F906" s="201" t="s">
        <v>1246</v>
      </c>
      <c r="G906" s="199"/>
      <c r="H906" s="200" t="s">
        <v>19</v>
      </c>
      <c r="I906" s="202"/>
      <c r="J906" s="199"/>
      <c r="K906" s="199"/>
      <c r="L906" s="203"/>
      <c r="M906" s="204"/>
      <c r="N906" s="205"/>
      <c r="O906" s="205"/>
      <c r="P906" s="205"/>
      <c r="Q906" s="205"/>
      <c r="R906" s="205"/>
      <c r="S906" s="205"/>
      <c r="T906" s="206"/>
      <c r="AT906" s="207" t="s">
        <v>158</v>
      </c>
      <c r="AU906" s="207" t="s">
        <v>80</v>
      </c>
      <c r="AV906" s="13" t="s">
        <v>78</v>
      </c>
      <c r="AW906" s="13" t="s">
        <v>33</v>
      </c>
      <c r="AX906" s="13" t="s">
        <v>71</v>
      </c>
      <c r="AY906" s="207" t="s">
        <v>146</v>
      </c>
    </row>
    <row r="907" spans="1:65" s="13" customFormat="1" ht="11.25">
      <c r="B907" s="198"/>
      <c r="C907" s="199"/>
      <c r="D907" s="193" t="s">
        <v>158</v>
      </c>
      <c r="E907" s="200" t="s">
        <v>19</v>
      </c>
      <c r="F907" s="201" t="s">
        <v>1247</v>
      </c>
      <c r="G907" s="199"/>
      <c r="H907" s="200" t="s">
        <v>19</v>
      </c>
      <c r="I907" s="202"/>
      <c r="J907" s="199"/>
      <c r="K907" s="199"/>
      <c r="L907" s="203"/>
      <c r="M907" s="204"/>
      <c r="N907" s="205"/>
      <c r="O907" s="205"/>
      <c r="P907" s="205"/>
      <c r="Q907" s="205"/>
      <c r="R907" s="205"/>
      <c r="S907" s="205"/>
      <c r="T907" s="206"/>
      <c r="AT907" s="207" t="s">
        <v>158</v>
      </c>
      <c r="AU907" s="207" t="s">
        <v>80</v>
      </c>
      <c r="AV907" s="13" t="s">
        <v>78</v>
      </c>
      <c r="AW907" s="13" t="s">
        <v>33</v>
      </c>
      <c r="AX907" s="13" t="s">
        <v>71</v>
      </c>
      <c r="AY907" s="207" t="s">
        <v>146</v>
      </c>
    </row>
    <row r="908" spans="1:65" s="14" customFormat="1" ht="11.25">
      <c r="B908" s="208"/>
      <c r="C908" s="209"/>
      <c r="D908" s="193" t="s">
        <v>158</v>
      </c>
      <c r="E908" s="210" t="s">
        <v>19</v>
      </c>
      <c r="F908" s="211" t="s">
        <v>1283</v>
      </c>
      <c r="G908" s="209"/>
      <c r="H908" s="212">
        <v>35.374000000000002</v>
      </c>
      <c r="I908" s="213"/>
      <c r="J908" s="209"/>
      <c r="K908" s="209"/>
      <c r="L908" s="214"/>
      <c r="M908" s="215"/>
      <c r="N908" s="216"/>
      <c r="O908" s="216"/>
      <c r="P908" s="216"/>
      <c r="Q908" s="216"/>
      <c r="R908" s="216"/>
      <c r="S908" s="216"/>
      <c r="T908" s="217"/>
      <c r="AT908" s="218" t="s">
        <v>158</v>
      </c>
      <c r="AU908" s="218" t="s">
        <v>80</v>
      </c>
      <c r="AV908" s="14" t="s">
        <v>80</v>
      </c>
      <c r="AW908" s="14" t="s">
        <v>33</v>
      </c>
      <c r="AX908" s="14" t="s">
        <v>71</v>
      </c>
      <c r="AY908" s="218" t="s">
        <v>146</v>
      </c>
    </row>
    <row r="909" spans="1:65" s="13" customFormat="1" ht="11.25">
      <c r="B909" s="198"/>
      <c r="C909" s="199"/>
      <c r="D909" s="193" t="s">
        <v>158</v>
      </c>
      <c r="E909" s="200" t="s">
        <v>19</v>
      </c>
      <c r="F909" s="201" t="s">
        <v>1249</v>
      </c>
      <c r="G909" s="199"/>
      <c r="H909" s="200" t="s">
        <v>19</v>
      </c>
      <c r="I909" s="202"/>
      <c r="J909" s="199"/>
      <c r="K909" s="199"/>
      <c r="L909" s="203"/>
      <c r="M909" s="204"/>
      <c r="N909" s="205"/>
      <c r="O909" s="205"/>
      <c r="P909" s="205"/>
      <c r="Q909" s="205"/>
      <c r="R909" s="205"/>
      <c r="S909" s="205"/>
      <c r="T909" s="206"/>
      <c r="AT909" s="207" t="s">
        <v>158</v>
      </c>
      <c r="AU909" s="207" t="s">
        <v>80</v>
      </c>
      <c r="AV909" s="13" t="s">
        <v>78</v>
      </c>
      <c r="AW909" s="13" t="s">
        <v>33</v>
      </c>
      <c r="AX909" s="13" t="s">
        <v>71</v>
      </c>
      <c r="AY909" s="207" t="s">
        <v>146</v>
      </c>
    </row>
    <row r="910" spans="1:65" s="14" customFormat="1" ht="11.25">
      <c r="B910" s="208"/>
      <c r="C910" s="209"/>
      <c r="D910" s="193" t="s">
        <v>158</v>
      </c>
      <c r="E910" s="210" t="s">
        <v>19</v>
      </c>
      <c r="F910" s="211" t="s">
        <v>1284</v>
      </c>
      <c r="G910" s="209"/>
      <c r="H910" s="212">
        <v>11.2</v>
      </c>
      <c r="I910" s="213"/>
      <c r="J910" s="209"/>
      <c r="K910" s="209"/>
      <c r="L910" s="214"/>
      <c r="M910" s="215"/>
      <c r="N910" s="216"/>
      <c r="O910" s="216"/>
      <c r="P910" s="216"/>
      <c r="Q910" s="216"/>
      <c r="R910" s="216"/>
      <c r="S910" s="216"/>
      <c r="T910" s="217"/>
      <c r="AT910" s="218" t="s">
        <v>158</v>
      </c>
      <c r="AU910" s="218" t="s">
        <v>80</v>
      </c>
      <c r="AV910" s="14" t="s">
        <v>80</v>
      </c>
      <c r="AW910" s="14" t="s">
        <v>33</v>
      </c>
      <c r="AX910" s="14" t="s">
        <v>71</v>
      </c>
      <c r="AY910" s="218" t="s">
        <v>146</v>
      </c>
    </row>
    <row r="911" spans="1:65" s="13" customFormat="1" ht="11.25">
      <c r="B911" s="198"/>
      <c r="C911" s="199"/>
      <c r="D911" s="193" t="s">
        <v>158</v>
      </c>
      <c r="E911" s="200" t="s">
        <v>19</v>
      </c>
      <c r="F911" s="201" t="s">
        <v>1251</v>
      </c>
      <c r="G911" s="199"/>
      <c r="H911" s="200" t="s">
        <v>19</v>
      </c>
      <c r="I911" s="202"/>
      <c r="J911" s="199"/>
      <c r="K911" s="199"/>
      <c r="L911" s="203"/>
      <c r="M911" s="204"/>
      <c r="N911" s="205"/>
      <c r="O911" s="205"/>
      <c r="P911" s="205"/>
      <c r="Q911" s="205"/>
      <c r="R911" s="205"/>
      <c r="S911" s="205"/>
      <c r="T911" s="206"/>
      <c r="AT911" s="207" t="s">
        <v>158</v>
      </c>
      <c r="AU911" s="207" t="s">
        <v>80</v>
      </c>
      <c r="AV911" s="13" t="s">
        <v>78</v>
      </c>
      <c r="AW911" s="13" t="s">
        <v>33</v>
      </c>
      <c r="AX911" s="13" t="s">
        <v>71</v>
      </c>
      <c r="AY911" s="207" t="s">
        <v>146</v>
      </c>
    </row>
    <row r="912" spans="1:65" s="14" customFormat="1" ht="11.25">
      <c r="B912" s="208"/>
      <c r="C912" s="209"/>
      <c r="D912" s="193" t="s">
        <v>158</v>
      </c>
      <c r="E912" s="210" t="s">
        <v>19</v>
      </c>
      <c r="F912" s="211" t="s">
        <v>1285</v>
      </c>
      <c r="G912" s="209"/>
      <c r="H912" s="212">
        <v>6.1280000000000001</v>
      </c>
      <c r="I912" s="213"/>
      <c r="J912" s="209"/>
      <c r="K912" s="209"/>
      <c r="L912" s="214"/>
      <c r="M912" s="215"/>
      <c r="N912" s="216"/>
      <c r="O912" s="216"/>
      <c r="P912" s="216"/>
      <c r="Q912" s="216"/>
      <c r="R912" s="216"/>
      <c r="S912" s="216"/>
      <c r="T912" s="217"/>
      <c r="AT912" s="218" t="s">
        <v>158</v>
      </c>
      <c r="AU912" s="218" t="s">
        <v>80</v>
      </c>
      <c r="AV912" s="14" t="s">
        <v>80</v>
      </c>
      <c r="AW912" s="14" t="s">
        <v>33</v>
      </c>
      <c r="AX912" s="14" t="s">
        <v>71</v>
      </c>
      <c r="AY912" s="218" t="s">
        <v>146</v>
      </c>
    </row>
    <row r="913" spans="1:65" s="13" customFormat="1" ht="11.25">
      <c r="B913" s="198"/>
      <c r="C913" s="199"/>
      <c r="D913" s="193" t="s">
        <v>158</v>
      </c>
      <c r="E913" s="200" t="s">
        <v>19</v>
      </c>
      <c r="F913" s="201" t="s">
        <v>1253</v>
      </c>
      <c r="G913" s="199"/>
      <c r="H913" s="200" t="s">
        <v>19</v>
      </c>
      <c r="I913" s="202"/>
      <c r="J913" s="199"/>
      <c r="K913" s="199"/>
      <c r="L913" s="203"/>
      <c r="M913" s="204"/>
      <c r="N913" s="205"/>
      <c r="O913" s="205"/>
      <c r="P913" s="205"/>
      <c r="Q913" s="205"/>
      <c r="R913" s="205"/>
      <c r="S913" s="205"/>
      <c r="T913" s="206"/>
      <c r="AT913" s="207" t="s">
        <v>158</v>
      </c>
      <c r="AU913" s="207" t="s">
        <v>80</v>
      </c>
      <c r="AV913" s="13" t="s">
        <v>78</v>
      </c>
      <c r="AW913" s="13" t="s">
        <v>33</v>
      </c>
      <c r="AX913" s="13" t="s">
        <v>71</v>
      </c>
      <c r="AY913" s="207" t="s">
        <v>146</v>
      </c>
    </row>
    <row r="914" spans="1:65" s="14" customFormat="1" ht="11.25">
      <c r="B914" s="208"/>
      <c r="C914" s="209"/>
      <c r="D914" s="193" t="s">
        <v>158</v>
      </c>
      <c r="E914" s="210" t="s">
        <v>19</v>
      </c>
      <c r="F914" s="211" t="s">
        <v>1286</v>
      </c>
      <c r="G914" s="209"/>
      <c r="H914" s="212">
        <v>10.69</v>
      </c>
      <c r="I914" s="213"/>
      <c r="J914" s="209"/>
      <c r="K914" s="209"/>
      <c r="L914" s="214"/>
      <c r="M914" s="215"/>
      <c r="N914" s="216"/>
      <c r="O914" s="216"/>
      <c r="P914" s="216"/>
      <c r="Q914" s="216"/>
      <c r="R914" s="216"/>
      <c r="S914" s="216"/>
      <c r="T914" s="217"/>
      <c r="AT914" s="218" t="s">
        <v>158</v>
      </c>
      <c r="AU914" s="218" t="s">
        <v>80</v>
      </c>
      <c r="AV914" s="14" t="s">
        <v>80</v>
      </c>
      <c r="AW914" s="14" t="s">
        <v>33</v>
      </c>
      <c r="AX914" s="14" t="s">
        <v>71</v>
      </c>
      <c r="AY914" s="218" t="s">
        <v>146</v>
      </c>
    </row>
    <row r="915" spans="1:65" s="13" customFormat="1" ht="11.25">
      <c r="B915" s="198"/>
      <c r="C915" s="199"/>
      <c r="D915" s="193" t="s">
        <v>158</v>
      </c>
      <c r="E915" s="200" t="s">
        <v>19</v>
      </c>
      <c r="F915" s="201" t="s">
        <v>1287</v>
      </c>
      <c r="G915" s="199"/>
      <c r="H915" s="200" t="s">
        <v>19</v>
      </c>
      <c r="I915" s="202"/>
      <c r="J915" s="199"/>
      <c r="K915" s="199"/>
      <c r="L915" s="203"/>
      <c r="M915" s="204"/>
      <c r="N915" s="205"/>
      <c r="O915" s="205"/>
      <c r="P915" s="205"/>
      <c r="Q915" s="205"/>
      <c r="R915" s="205"/>
      <c r="S915" s="205"/>
      <c r="T915" s="206"/>
      <c r="AT915" s="207" t="s">
        <v>158</v>
      </c>
      <c r="AU915" s="207" t="s">
        <v>80</v>
      </c>
      <c r="AV915" s="13" t="s">
        <v>78</v>
      </c>
      <c r="AW915" s="13" t="s">
        <v>33</v>
      </c>
      <c r="AX915" s="13" t="s">
        <v>71</v>
      </c>
      <c r="AY915" s="207" t="s">
        <v>146</v>
      </c>
    </row>
    <row r="916" spans="1:65" s="14" customFormat="1" ht="11.25">
      <c r="B916" s="208"/>
      <c r="C916" s="209"/>
      <c r="D916" s="193" t="s">
        <v>158</v>
      </c>
      <c r="E916" s="210" t="s">
        <v>19</v>
      </c>
      <c r="F916" s="211" t="s">
        <v>1288</v>
      </c>
      <c r="G916" s="209"/>
      <c r="H916" s="212">
        <v>7.86</v>
      </c>
      <c r="I916" s="213"/>
      <c r="J916" s="209"/>
      <c r="K916" s="209"/>
      <c r="L916" s="214"/>
      <c r="M916" s="215"/>
      <c r="N916" s="216"/>
      <c r="O916" s="216"/>
      <c r="P916" s="216"/>
      <c r="Q916" s="216"/>
      <c r="R916" s="216"/>
      <c r="S916" s="216"/>
      <c r="T916" s="217"/>
      <c r="AT916" s="218" t="s">
        <v>158</v>
      </c>
      <c r="AU916" s="218" t="s">
        <v>80</v>
      </c>
      <c r="AV916" s="14" t="s">
        <v>80</v>
      </c>
      <c r="AW916" s="14" t="s">
        <v>33</v>
      </c>
      <c r="AX916" s="14" t="s">
        <v>71</v>
      </c>
      <c r="AY916" s="218" t="s">
        <v>146</v>
      </c>
    </row>
    <row r="917" spans="1:65" s="14" customFormat="1" ht="11.25">
      <c r="B917" s="208"/>
      <c r="C917" s="209"/>
      <c r="D917" s="193" t="s">
        <v>158</v>
      </c>
      <c r="E917" s="210" t="s">
        <v>19</v>
      </c>
      <c r="F917" s="211" t="s">
        <v>1289</v>
      </c>
      <c r="G917" s="209"/>
      <c r="H917" s="212">
        <v>4.16</v>
      </c>
      <c r="I917" s="213"/>
      <c r="J917" s="209"/>
      <c r="K917" s="209"/>
      <c r="L917" s="214"/>
      <c r="M917" s="215"/>
      <c r="N917" s="216"/>
      <c r="O917" s="216"/>
      <c r="P917" s="216"/>
      <c r="Q917" s="216"/>
      <c r="R917" s="216"/>
      <c r="S917" s="216"/>
      <c r="T917" s="217"/>
      <c r="AT917" s="218" t="s">
        <v>158</v>
      </c>
      <c r="AU917" s="218" t="s">
        <v>80</v>
      </c>
      <c r="AV917" s="14" t="s">
        <v>80</v>
      </c>
      <c r="AW917" s="14" t="s">
        <v>33</v>
      </c>
      <c r="AX917" s="14" t="s">
        <v>71</v>
      </c>
      <c r="AY917" s="218" t="s">
        <v>146</v>
      </c>
    </row>
    <row r="918" spans="1:65" s="15" customFormat="1" ht="11.25">
      <c r="B918" s="219"/>
      <c r="C918" s="220"/>
      <c r="D918" s="193" t="s">
        <v>158</v>
      </c>
      <c r="E918" s="221" t="s">
        <v>19</v>
      </c>
      <c r="F918" s="222" t="s">
        <v>161</v>
      </c>
      <c r="G918" s="220"/>
      <c r="H918" s="223">
        <v>75.412000000000006</v>
      </c>
      <c r="I918" s="224"/>
      <c r="J918" s="220"/>
      <c r="K918" s="220"/>
      <c r="L918" s="225"/>
      <c r="M918" s="226"/>
      <c r="N918" s="227"/>
      <c r="O918" s="227"/>
      <c r="P918" s="227"/>
      <c r="Q918" s="227"/>
      <c r="R918" s="227"/>
      <c r="S918" s="227"/>
      <c r="T918" s="228"/>
      <c r="AT918" s="229" t="s">
        <v>158</v>
      </c>
      <c r="AU918" s="229" t="s">
        <v>80</v>
      </c>
      <c r="AV918" s="15" t="s">
        <v>154</v>
      </c>
      <c r="AW918" s="15" t="s">
        <v>33</v>
      </c>
      <c r="AX918" s="15" t="s">
        <v>78</v>
      </c>
      <c r="AY918" s="229" t="s">
        <v>146</v>
      </c>
    </row>
    <row r="919" spans="1:65" s="2" customFormat="1" ht="24.2" customHeight="1">
      <c r="A919" s="36"/>
      <c r="B919" s="37"/>
      <c r="C919" s="180" t="s">
        <v>1380</v>
      </c>
      <c r="D919" s="180" t="s">
        <v>149</v>
      </c>
      <c r="E919" s="181" t="s">
        <v>1381</v>
      </c>
      <c r="F919" s="182" t="s">
        <v>1382</v>
      </c>
      <c r="G919" s="183" t="s">
        <v>152</v>
      </c>
      <c r="H919" s="184">
        <v>18.148</v>
      </c>
      <c r="I919" s="185"/>
      <c r="J919" s="186">
        <f>ROUND(I919*H919,2)</f>
        <v>0</v>
      </c>
      <c r="K919" s="182" t="s">
        <v>592</v>
      </c>
      <c r="L919" s="41"/>
      <c r="M919" s="187" t="s">
        <v>19</v>
      </c>
      <c r="N919" s="188" t="s">
        <v>42</v>
      </c>
      <c r="O919" s="66"/>
      <c r="P919" s="189">
        <f>O919*H919</f>
        <v>0</v>
      </c>
      <c r="Q919" s="189">
        <v>0</v>
      </c>
      <c r="R919" s="189">
        <f>Q919*H919</f>
        <v>0</v>
      </c>
      <c r="S919" s="189">
        <v>0</v>
      </c>
      <c r="T919" s="190">
        <f>S919*H919</f>
        <v>0</v>
      </c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R919" s="191" t="s">
        <v>154</v>
      </c>
      <c r="AT919" s="191" t="s">
        <v>149</v>
      </c>
      <c r="AU919" s="191" t="s">
        <v>80</v>
      </c>
      <c r="AY919" s="19" t="s">
        <v>146</v>
      </c>
      <c r="BE919" s="192">
        <f>IF(N919="základní",J919,0)</f>
        <v>0</v>
      </c>
      <c r="BF919" s="192">
        <f>IF(N919="snížená",J919,0)</f>
        <v>0</v>
      </c>
      <c r="BG919" s="192">
        <f>IF(N919="zákl. přenesená",J919,0)</f>
        <v>0</v>
      </c>
      <c r="BH919" s="192">
        <f>IF(N919="sníž. přenesená",J919,0)</f>
        <v>0</v>
      </c>
      <c r="BI919" s="192">
        <f>IF(N919="nulová",J919,0)</f>
        <v>0</v>
      </c>
      <c r="BJ919" s="19" t="s">
        <v>78</v>
      </c>
      <c r="BK919" s="192">
        <f>ROUND(I919*H919,2)</f>
        <v>0</v>
      </c>
      <c r="BL919" s="19" t="s">
        <v>154</v>
      </c>
      <c r="BM919" s="191" t="s">
        <v>1383</v>
      </c>
    </row>
    <row r="920" spans="1:65" s="2" customFormat="1" ht="19.5">
      <c r="A920" s="36"/>
      <c r="B920" s="37"/>
      <c r="C920" s="38"/>
      <c r="D920" s="193" t="s">
        <v>156</v>
      </c>
      <c r="E920" s="38"/>
      <c r="F920" s="194" t="s">
        <v>1384</v>
      </c>
      <c r="G920" s="38"/>
      <c r="H920" s="38"/>
      <c r="I920" s="195"/>
      <c r="J920" s="38"/>
      <c r="K920" s="38"/>
      <c r="L920" s="41"/>
      <c r="M920" s="196"/>
      <c r="N920" s="197"/>
      <c r="O920" s="66"/>
      <c r="P920" s="66"/>
      <c r="Q920" s="66"/>
      <c r="R920" s="66"/>
      <c r="S920" s="66"/>
      <c r="T920" s="67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T920" s="19" t="s">
        <v>156</v>
      </c>
      <c r="AU920" s="19" t="s">
        <v>80</v>
      </c>
    </row>
    <row r="921" spans="1:65" s="2" customFormat="1" ht="11.25">
      <c r="A921" s="36"/>
      <c r="B921" s="37"/>
      <c r="C921" s="38"/>
      <c r="D921" s="245" t="s">
        <v>595</v>
      </c>
      <c r="E921" s="38"/>
      <c r="F921" s="246" t="s">
        <v>1385</v>
      </c>
      <c r="G921" s="38"/>
      <c r="H921" s="38"/>
      <c r="I921" s="195"/>
      <c r="J921" s="38"/>
      <c r="K921" s="38"/>
      <c r="L921" s="41"/>
      <c r="M921" s="196"/>
      <c r="N921" s="197"/>
      <c r="O921" s="66"/>
      <c r="P921" s="66"/>
      <c r="Q921" s="66"/>
      <c r="R921" s="66"/>
      <c r="S921" s="66"/>
      <c r="T921" s="67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T921" s="19" t="s">
        <v>595</v>
      </c>
      <c r="AU921" s="19" t="s">
        <v>80</v>
      </c>
    </row>
    <row r="922" spans="1:65" s="13" customFormat="1" ht="11.25">
      <c r="B922" s="198"/>
      <c r="C922" s="199"/>
      <c r="D922" s="193" t="s">
        <v>158</v>
      </c>
      <c r="E922" s="200" t="s">
        <v>19</v>
      </c>
      <c r="F922" s="201" t="s">
        <v>1251</v>
      </c>
      <c r="G922" s="199"/>
      <c r="H922" s="200" t="s">
        <v>19</v>
      </c>
      <c r="I922" s="202"/>
      <c r="J922" s="199"/>
      <c r="K922" s="199"/>
      <c r="L922" s="203"/>
      <c r="M922" s="204"/>
      <c r="N922" s="205"/>
      <c r="O922" s="205"/>
      <c r="P922" s="205"/>
      <c r="Q922" s="205"/>
      <c r="R922" s="205"/>
      <c r="S922" s="205"/>
      <c r="T922" s="206"/>
      <c r="AT922" s="207" t="s">
        <v>158</v>
      </c>
      <c r="AU922" s="207" t="s">
        <v>80</v>
      </c>
      <c r="AV922" s="13" t="s">
        <v>78</v>
      </c>
      <c r="AW922" s="13" t="s">
        <v>33</v>
      </c>
      <c r="AX922" s="13" t="s">
        <v>71</v>
      </c>
      <c r="AY922" s="207" t="s">
        <v>146</v>
      </c>
    </row>
    <row r="923" spans="1:65" s="14" customFormat="1" ht="11.25">
      <c r="B923" s="208"/>
      <c r="C923" s="209"/>
      <c r="D923" s="193" t="s">
        <v>158</v>
      </c>
      <c r="E923" s="210" t="s">
        <v>19</v>
      </c>
      <c r="F923" s="211" t="s">
        <v>1285</v>
      </c>
      <c r="G923" s="209"/>
      <c r="H923" s="212">
        <v>6.1280000000000001</v>
      </c>
      <c r="I923" s="213"/>
      <c r="J923" s="209"/>
      <c r="K923" s="209"/>
      <c r="L923" s="214"/>
      <c r="M923" s="215"/>
      <c r="N923" s="216"/>
      <c r="O923" s="216"/>
      <c r="P923" s="216"/>
      <c r="Q923" s="216"/>
      <c r="R923" s="216"/>
      <c r="S923" s="216"/>
      <c r="T923" s="217"/>
      <c r="AT923" s="218" t="s">
        <v>158</v>
      </c>
      <c r="AU923" s="218" t="s">
        <v>80</v>
      </c>
      <c r="AV923" s="14" t="s">
        <v>80</v>
      </c>
      <c r="AW923" s="14" t="s">
        <v>33</v>
      </c>
      <c r="AX923" s="14" t="s">
        <v>71</v>
      </c>
      <c r="AY923" s="218" t="s">
        <v>146</v>
      </c>
    </row>
    <row r="924" spans="1:65" s="13" customFormat="1" ht="11.25">
      <c r="B924" s="198"/>
      <c r="C924" s="199"/>
      <c r="D924" s="193" t="s">
        <v>158</v>
      </c>
      <c r="E924" s="200" t="s">
        <v>19</v>
      </c>
      <c r="F924" s="201" t="s">
        <v>1287</v>
      </c>
      <c r="G924" s="199"/>
      <c r="H924" s="200" t="s">
        <v>19</v>
      </c>
      <c r="I924" s="202"/>
      <c r="J924" s="199"/>
      <c r="K924" s="199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158</v>
      </c>
      <c r="AU924" s="207" t="s">
        <v>80</v>
      </c>
      <c r="AV924" s="13" t="s">
        <v>78</v>
      </c>
      <c r="AW924" s="13" t="s">
        <v>33</v>
      </c>
      <c r="AX924" s="13" t="s">
        <v>71</v>
      </c>
      <c r="AY924" s="207" t="s">
        <v>146</v>
      </c>
    </row>
    <row r="925" spans="1:65" s="14" customFormat="1" ht="11.25">
      <c r="B925" s="208"/>
      <c r="C925" s="209"/>
      <c r="D925" s="193" t="s">
        <v>158</v>
      </c>
      <c r="E925" s="210" t="s">
        <v>19</v>
      </c>
      <c r="F925" s="211" t="s">
        <v>1288</v>
      </c>
      <c r="G925" s="209"/>
      <c r="H925" s="212">
        <v>7.86</v>
      </c>
      <c r="I925" s="213"/>
      <c r="J925" s="209"/>
      <c r="K925" s="209"/>
      <c r="L925" s="214"/>
      <c r="M925" s="215"/>
      <c r="N925" s="216"/>
      <c r="O925" s="216"/>
      <c r="P925" s="216"/>
      <c r="Q925" s="216"/>
      <c r="R925" s="216"/>
      <c r="S925" s="216"/>
      <c r="T925" s="217"/>
      <c r="AT925" s="218" t="s">
        <v>158</v>
      </c>
      <c r="AU925" s="218" t="s">
        <v>80</v>
      </c>
      <c r="AV925" s="14" t="s">
        <v>80</v>
      </c>
      <c r="AW925" s="14" t="s">
        <v>33</v>
      </c>
      <c r="AX925" s="14" t="s">
        <v>71</v>
      </c>
      <c r="AY925" s="218" t="s">
        <v>146</v>
      </c>
    </row>
    <row r="926" spans="1:65" s="14" customFormat="1" ht="11.25">
      <c r="B926" s="208"/>
      <c r="C926" s="209"/>
      <c r="D926" s="193" t="s">
        <v>158</v>
      </c>
      <c r="E926" s="210" t="s">
        <v>19</v>
      </c>
      <c r="F926" s="211" t="s">
        <v>1289</v>
      </c>
      <c r="G926" s="209"/>
      <c r="H926" s="212">
        <v>4.16</v>
      </c>
      <c r="I926" s="213"/>
      <c r="J926" s="209"/>
      <c r="K926" s="209"/>
      <c r="L926" s="214"/>
      <c r="M926" s="215"/>
      <c r="N926" s="216"/>
      <c r="O926" s="216"/>
      <c r="P926" s="216"/>
      <c r="Q926" s="216"/>
      <c r="R926" s="216"/>
      <c r="S926" s="216"/>
      <c r="T926" s="217"/>
      <c r="AT926" s="218" t="s">
        <v>158</v>
      </c>
      <c r="AU926" s="218" t="s">
        <v>80</v>
      </c>
      <c r="AV926" s="14" t="s">
        <v>80</v>
      </c>
      <c r="AW926" s="14" t="s">
        <v>33</v>
      </c>
      <c r="AX926" s="14" t="s">
        <v>71</v>
      </c>
      <c r="AY926" s="218" t="s">
        <v>146</v>
      </c>
    </row>
    <row r="927" spans="1:65" s="15" customFormat="1" ht="11.25">
      <c r="B927" s="219"/>
      <c r="C927" s="220"/>
      <c r="D927" s="193" t="s">
        <v>158</v>
      </c>
      <c r="E927" s="221" t="s">
        <v>19</v>
      </c>
      <c r="F927" s="222" t="s">
        <v>161</v>
      </c>
      <c r="G927" s="220"/>
      <c r="H927" s="223">
        <v>18.148</v>
      </c>
      <c r="I927" s="224"/>
      <c r="J927" s="220"/>
      <c r="K927" s="220"/>
      <c r="L927" s="225"/>
      <c r="M927" s="226"/>
      <c r="N927" s="227"/>
      <c r="O927" s="227"/>
      <c r="P927" s="227"/>
      <c r="Q927" s="227"/>
      <c r="R927" s="227"/>
      <c r="S927" s="227"/>
      <c r="T927" s="228"/>
      <c r="AT927" s="229" t="s">
        <v>158</v>
      </c>
      <c r="AU927" s="229" t="s">
        <v>80</v>
      </c>
      <c r="AV927" s="15" t="s">
        <v>154</v>
      </c>
      <c r="AW927" s="15" t="s">
        <v>33</v>
      </c>
      <c r="AX927" s="15" t="s">
        <v>78</v>
      </c>
      <c r="AY927" s="229" t="s">
        <v>146</v>
      </c>
    </row>
    <row r="928" spans="1:65" s="2" customFormat="1" ht="16.5" customHeight="1">
      <c r="A928" s="36"/>
      <c r="B928" s="37"/>
      <c r="C928" s="180" t="s">
        <v>1386</v>
      </c>
      <c r="D928" s="180" t="s">
        <v>149</v>
      </c>
      <c r="E928" s="181" t="s">
        <v>1387</v>
      </c>
      <c r="F928" s="182" t="s">
        <v>1388</v>
      </c>
      <c r="G928" s="183" t="s">
        <v>152</v>
      </c>
      <c r="H928" s="184">
        <v>75.412000000000006</v>
      </c>
      <c r="I928" s="185"/>
      <c r="J928" s="186">
        <f>ROUND(I928*H928,2)</f>
        <v>0</v>
      </c>
      <c r="K928" s="182" t="s">
        <v>592</v>
      </c>
      <c r="L928" s="41"/>
      <c r="M928" s="187" t="s">
        <v>19</v>
      </c>
      <c r="N928" s="188" t="s">
        <v>42</v>
      </c>
      <c r="O928" s="66"/>
      <c r="P928" s="189">
        <f>O928*H928</f>
        <v>0</v>
      </c>
      <c r="Q928" s="189">
        <v>4.6999999999999999E-4</v>
      </c>
      <c r="R928" s="189">
        <f>Q928*H928</f>
        <v>3.5443639999999998E-2</v>
      </c>
      <c r="S928" s="189">
        <v>0</v>
      </c>
      <c r="T928" s="190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191" t="s">
        <v>154</v>
      </c>
      <c r="AT928" s="191" t="s">
        <v>149</v>
      </c>
      <c r="AU928" s="191" t="s">
        <v>80</v>
      </c>
      <c r="AY928" s="19" t="s">
        <v>146</v>
      </c>
      <c r="BE928" s="192">
        <f>IF(N928="základní",J928,0)</f>
        <v>0</v>
      </c>
      <c r="BF928" s="192">
        <f>IF(N928="snížená",J928,0)</f>
        <v>0</v>
      </c>
      <c r="BG928" s="192">
        <f>IF(N928="zákl. přenesená",J928,0)</f>
        <v>0</v>
      </c>
      <c r="BH928" s="192">
        <f>IF(N928="sníž. přenesená",J928,0)</f>
        <v>0</v>
      </c>
      <c r="BI928" s="192">
        <f>IF(N928="nulová",J928,0)</f>
        <v>0</v>
      </c>
      <c r="BJ928" s="19" t="s">
        <v>78</v>
      </c>
      <c r="BK928" s="192">
        <f>ROUND(I928*H928,2)</f>
        <v>0</v>
      </c>
      <c r="BL928" s="19" t="s">
        <v>154</v>
      </c>
      <c r="BM928" s="191" t="s">
        <v>1389</v>
      </c>
    </row>
    <row r="929" spans="1:65" s="2" customFormat="1" ht="19.5">
      <c r="A929" s="36"/>
      <c r="B929" s="37"/>
      <c r="C929" s="38"/>
      <c r="D929" s="193" t="s">
        <v>156</v>
      </c>
      <c r="E929" s="38"/>
      <c r="F929" s="194" t="s">
        <v>1390</v>
      </c>
      <c r="G929" s="38"/>
      <c r="H929" s="38"/>
      <c r="I929" s="195"/>
      <c r="J929" s="38"/>
      <c r="K929" s="38"/>
      <c r="L929" s="41"/>
      <c r="M929" s="196"/>
      <c r="N929" s="197"/>
      <c r="O929" s="66"/>
      <c r="P929" s="66"/>
      <c r="Q929" s="66"/>
      <c r="R929" s="66"/>
      <c r="S929" s="66"/>
      <c r="T929" s="67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T929" s="19" t="s">
        <v>156</v>
      </c>
      <c r="AU929" s="19" t="s">
        <v>80</v>
      </c>
    </row>
    <row r="930" spans="1:65" s="2" customFormat="1" ht="11.25">
      <c r="A930" s="36"/>
      <c r="B930" s="37"/>
      <c r="C930" s="38"/>
      <c r="D930" s="245" t="s">
        <v>595</v>
      </c>
      <c r="E930" s="38"/>
      <c r="F930" s="246" t="s">
        <v>1391</v>
      </c>
      <c r="G930" s="38"/>
      <c r="H930" s="38"/>
      <c r="I930" s="195"/>
      <c r="J930" s="38"/>
      <c r="K930" s="38"/>
      <c r="L930" s="41"/>
      <c r="M930" s="196"/>
      <c r="N930" s="197"/>
      <c r="O930" s="66"/>
      <c r="P930" s="66"/>
      <c r="Q930" s="66"/>
      <c r="R930" s="66"/>
      <c r="S930" s="66"/>
      <c r="T930" s="67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9" t="s">
        <v>595</v>
      </c>
      <c r="AU930" s="19" t="s">
        <v>80</v>
      </c>
    </row>
    <row r="931" spans="1:65" s="13" customFormat="1" ht="11.25">
      <c r="B931" s="198"/>
      <c r="C931" s="199"/>
      <c r="D931" s="193" t="s">
        <v>158</v>
      </c>
      <c r="E931" s="200" t="s">
        <v>19</v>
      </c>
      <c r="F931" s="201" t="s">
        <v>1246</v>
      </c>
      <c r="G931" s="199"/>
      <c r="H931" s="200" t="s">
        <v>19</v>
      </c>
      <c r="I931" s="202"/>
      <c r="J931" s="199"/>
      <c r="K931" s="199"/>
      <c r="L931" s="203"/>
      <c r="M931" s="204"/>
      <c r="N931" s="205"/>
      <c r="O931" s="205"/>
      <c r="P931" s="205"/>
      <c r="Q931" s="205"/>
      <c r="R931" s="205"/>
      <c r="S931" s="205"/>
      <c r="T931" s="206"/>
      <c r="AT931" s="207" t="s">
        <v>158</v>
      </c>
      <c r="AU931" s="207" t="s">
        <v>80</v>
      </c>
      <c r="AV931" s="13" t="s">
        <v>78</v>
      </c>
      <c r="AW931" s="13" t="s">
        <v>33</v>
      </c>
      <c r="AX931" s="13" t="s">
        <v>71</v>
      </c>
      <c r="AY931" s="207" t="s">
        <v>146</v>
      </c>
    </row>
    <row r="932" spans="1:65" s="13" customFormat="1" ht="11.25">
      <c r="B932" s="198"/>
      <c r="C932" s="199"/>
      <c r="D932" s="193" t="s">
        <v>158</v>
      </c>
      <c r="E932" s="200" t="s">
        <v>19</v>
      </c>
      <c r="F932" s="201" t="s">
        <v>1247</v>
      </c>
      <c r="G932" s="199"/>
      <c r="H932" s="200" t="s">
        <v>19</v>
      </c>
      <c r="I932" s="202"/>
      <c r="J932" s="199"/>
      <c r="K932" s="199"/>
      <c r="L932" s="203"/>
      <c r="M932" s="204"/>
      <c r="N932" s="205"/>
      <c r="O932" s="205"/>
      <c r="P932" s="205"/>
      <c r="Q932" s="205"/>
      <c r="R932" s="205"/>
      <c r="S932" s="205"/>
      <c r="T932" s="206"/>
      <c r="AT932" s="207" t="s">
        <v>158</v>
      </c>
      <c r="AU932" s="207" t="s">
        <v>80</v>
      </c>
      <c r="AV932" s="13" t="s">
        <v>78</v>
      </c>
      <c r="AW932" s="13" t="s">
        <v>33</v>
      </c>
      <c r="AX932" s="13" t="s">
        <v>71</v>
      </c>
      <c r="AY932" s="207" t="s">
        <v>146</v>
      </c>
    </row>
    <row r="933" spans="1:65" s="14" customFormat="1" ht="11.25">
      <c r="B933" s="208"/>
      <c r="C933" s="209"/>
      <c r="D933" s="193" t="s">
        <v>158</v>
      </c>
      <c r="E933" s="210" t="s">
        <v>19</v>
      </c>
      <c r="F933" s="211" t="s">
        <v>1283</v>
      </c>
      <c r="G933" s="209"/>
      <c r="H933" s="212">
        <v>35.374000000000002</v>
      </c>
      <c r="I933" s="213"/>
      <c r="J933" s="209"/>
      <c r="K933" s="209"/>
      <c r="L933" s="214"/>
      <c r="M933" s="215"/>
      <c r="N933" s="216"/>
      <c r="O933" s="216"/>
      <c r="P933" s="216"/>
      <c r="Q933" s="216"/>
      <c r="R933" s="216"/>
      <c r="S933" s="216"/>
      <c r="T933" s="217"/>
      <c r="AT933" s="218" t="s">
        <v>158</v>
      </c>
      <c r="AU933" s="218" t="s">
        <v>80</v>
      </c>
      <c r="AV933" s="14" t="s">
        <v>80</v>
      </c>
      <c r="AW933" s="14" t="s">
        <v>33</v>
      </c>
      <c r="AX933" s="14" t="s">
        <v>71</v>
      </c>
      <c r="AY933" s="218" t="s">
        <v>146</v>
      </c>
    </row>
    <row r="934" spans="1:65" s="13" customFormat="1" ht="11.25">
      <c r="B934" s="198"/>
      <c r="C934" s="199"/>
      <c r="D934" s="193" t="s">
        <v>158</v>
      </c>
      <c r="E934" s="200" t="s">
        <v>19</v>
      </c>
      <c r="F934" s="201" t="s">
        <v>1249</v>
      </c>
      <c r="G934" s="199"/>
      <c r="H934" s="200" t="s">
        <v>19</v>
      </c>
      <c r="I934" s="202"/>
      <c r="J934" s="199"/>
      <c r="K934" s="199"/>
      <c r="L934" s="203"/>
      <c r="M934" s="204"/>
      <c r="N934" s="205"/>
      <c r="O934" s="205"/>
      <c r="P934" s="205"/>
      <c r="Q934" s="205"/>
      <c r="R934" s="205"/>
      <c r="S934" s="205"/>
      <c r="T934" s="206"/>
      <c r="AT934" s="207" t="s">
        <v>158</v>
      </c>
      <c r="AU934" s="207" t="s">
        <v>80</v>
      </c>
      <c r="AV934" s="13" t="s">
        <v>78</v>
      </c>
      <c r="AW934" s="13" t="s">
        <v>33</v>
      </c>
      <c r="AX934" s="13" t="s">
        <v>71</v>
      </c>
      <c r="AY934" s="207" t="s">
        <v>146</v>
      </c>
    </row>
    <row r="935" spans="1:65" s="14" customFormat="1" ht="11.25">
      <c r="B935" s="208"/>
      <c r="C935" s="209"/>
      <c r="D935" s="193" t="s">
        <v>158</v>
      </c>
      <c r="E935" s="210" t="s">
        <v>19</v>
      </c>
      <c r="F935" s="211" t="s">
        <v>1284</v>
      </c>
      <c r="G935" s="209"/>
      <c r="H935" s="212">
        <v>11.2</v>
      </c>
      <c r="I935" s="213"/>
      <c r="J935" s="209"/>
      <c r="K935" s="209"/>
      <c r="L935" s="214"/>
      <c r="M935" s="215"/>
      <c r="N935" s="216"/>
      <c r="O935" s="216"/>
      <c r="P935" s="216"/>
      <c r="Q935" s="216"/>
      <c r="R935" s="216"/>
      <c r="S935" s="216"/>
      <c r="T935" s="217"/>
      <c r="AT935" s="218" t="s">
        <v>158</v>
      </c>
      <c r="AU935" s="218" t="s">
        <v>80</v>
      </c>
      <c r="AV935" s="14" t="s">
        <v>80</v>
      </c>
      <c r="AW935" s="14" t="s">
        <v>33</v>
      </c>
      <c r="AX935" s="14" t="s">
        <v>71</v>
      </c>
      <c r="AY935" s="218" t="s">
        <v>146</v>
      </c>
    </row>
    <row r="936" spans="1:65" s="13" customFormat="1" ht="11.25">
      <c r="B936" s="198"/>
      <c r="C936" s="199"/>
      <c r="D936" s="193" t="s">
        <v>158</v>
      </c>
      <c r="E936" s="200" t="s">
        <v>19</v>
      </c>
      <c r="F936" s="201" t="s">
        <v>1251</v>
      </c>
      <c r="G936" s="199"/>
      <c r="H936" s="200" t="s">
        <v>19</v>
      </c>
      <c r="I936" s="202"/>
      <c r="J936" s="199"/>
      <c r="K936" s="199"/>
      <c r="L936" s="203"/>
      <c r="M936" s="204"/>
      <c r="N936" s="205"/>
      <c r="O936" s="205"/>
      <c r="P936" s="205"/>
      <c r="Q936" s="205"/>
      <c r="R936" s="205"/>
      <c r="S936" s="205"/>
      <c r="T936" s="206"/>
      <c r="AT936" s="207" t="s">
        <v>158</v>
      </c>
      <c r="AU936" s="207" t="s">
        <v>80</v>
      </c>
      <c r="AV936" s="13" t="s">
        <v>78</v>
      </c>
      <c r="AW936" s="13" t="s">
        <v>33</v>
      </c>
      <c r="AX936" s="13" t="s">
        <v>71</v>
      </c>
      <c r="AY936" s="207" t="s">
        <v>146</v>
      </c>
    </row>
    <row r="937" spans="1:65" s="14" customFormat="1" ht="11.25">
      <c r="B937" s="208"/>
      <c r="C937" s="209"/>
      <c r="D937" s="193" t="s">
        <v>158</v>
      </c>
      <c r="E937" s="210" t="s">
        <v>19</v>
      </c>
      <c r="F937" s="211" t="s">
        <v>1285</v>
      </c>
      <c r="G937" s="209"/>
      <c r="H937" s="212">
        <v>6.1280000000000001</v>
      </c>
      <c r="I937" s="213"/>
      <c r="J937" s="209"/>
      <c r="K937" s="209"/>
      <c r="L937" s="214"/>
      <c r="M937" s="215"/>
      <c r="N937" s="216"/>
      <c r="O937" s="216"/>
      <c r="P937" s="216"/>
      <c r="Q937" s="216"/>
      <c r="R937" s="216"/>
      <c r="S937" s="216"/>
      <c r="T937" s="217"/>
      <c r="AT937" s="218" t="s">
        <v>158</v>
      </c>
      <c r="AU937" s="218" t="s">
        <v>80</v>
      </c>
      <c r="AV937" s="14" t="s">
        <v>80</v>
      </c>
      <c r="AW937" s="14" t="s">
        <v>33</v>
      </c>
      <c r="AX937" s="14" t="s">
        <v>71</v>
      </c>
      <c r="AY937" s="218" t="s">
        <v>146</v>
      </c>
    </row>
    <row r="938" spans="1:65" s="13" customFormat="1" ht="11.25">
      <c r="B938" s="198"/>
      <c r="C938" s="199"/>
      <c r="D938" s="193" t="s">
        <v>158</v>
      </c>
      <c r="E938" s="200" t="s">
        <v>19</v>
      </c>
      <c r="F938" s="201" t="s">
        <v>1253</v>
      </c>
      <c r="G938" s="199"/>
      <c r="H938" s="200" t="s">
        <v>19</v>
      </c>
      <c r="I938" s="202"/>
      <c r="J938" s="199"/>
      <c r="K938" s="199"/>
      <c r="L938" s="203"/>
      <c r="M938" s="204"/>
      <c r="N938" s="205"/>
      <c r="O938" s="205"/>
      <c r="P938" s="205"/>
      <c r="Q938" s="205"/>
      <c r="R938" s="205"/>
      <c r="S938" s="205"/>
      <c r="T938" s="206"/>
      <c r="AT938" s="207" t="s">
        <v>158</v>
      </c>
      <c r="AU938" s="207" t="s">
        <v>80</v>
      </c>
      <c r="AV938" s="13" t="s">
        <v>78</v>
      </c>
      <c r="AW938" s="13" t="s">
        <v>33</v>
      </c>
      <c r="AX938" s="13" t="s">
        <v>71</v>
      </c>
      <c r="AY938" s="207" t="s">
        <v>146</v>
      </c>
    </row>
    <row r="939" spans="1:65" s="14" customFormat="1" ht="11.25">
      <c r="B939" s="208"/>
      <c r="C939" s="209"/>
      <c r="D939" s="193" t="s">
        <v>158</v>
      </c>
      <c r="E939" s="210" t="s">
        <v>19</v>
      </c>
      <c r="F939" s="211" t="s">
        <v>1286</v>
      </c>
      <c r="G939" s="209"/>
      <c r="H939" s="212">
        <v>10.69</v>
      </c>
      <c r="I939" s="213"/>
      <c r="J939" s="209"/>
      <c r="K939" s="209"/>
      <c r="L939" s="214"/>
      <c r="M939" s="215"/>
      <c r="N939" s="216"/>
      <c r="O939" s="216"/>
      <c r="P939" s="216"/>
      <c r="Q939" s="216"/>
      <c r="R939" s="216"/>
      <c r="S939" s="216"/>
      <c r="T939" s="217"/>
      <c r="AT939" s="218" t="s">
        <v>158</v>
      </c>
      <c r="AU939" s="218" t="s">
        <v>80</v>
      </c>
      <c r="AV939" s="14" t="s">
        <v>80</v>
      </c>
      <c r="AW939" s="14" t="s">
        <v>33</v>
      </c>
      <c r="AX939" s="14" t="s">
        <v>71</v>
      </c>
      <c r="AY939" s="218" t="s">
        <v>146</v>
      </c>
    </row>
    <row r="940" spans="1:65" s="13" customFormat="1" ht="11.25">
      <c r="B940" s="198"/>
      <c r="C940" s="199"/>
      <c r="D940" s="193" t="s">
        <v>158</v>
      </c>
      <c r="E940" s="200" t="s">
        <v>19</v>
      </c>
      <c r="F940" s="201" t="s">
        <v>1287</v>
      </c>
      <c r="G940" s="199"/>
      <c r="H940" s="200" t="s">
        <v>19</v>
      </c>
      <c r="I940" s="202"/>
      <c r="J940" s="199"/>
      <c r="K940" s="199"/>
      <c r="L940" s="203"/>
      <c r="M940" s="204"/>
      <c r="N940" s="205"/>
      <c r="O940" s="205"/>
      <c r="P940" s="205"/>
      <c r="Q940" s="205"/>
      <c r="R940" s="205"/>
      <c r="S940" s="205"/>
      <c r="T940" s="206"/>
      <c r="AT940" s="207" t="s">
        <v>158</v>
      </c>
      <c r="AU940" s="207" t="s">
        <v>80</v>
      </c>
      <c r="AV940" s="13" t="s">
        <v>78</v>
      </c>
      <c r="AW940" s="13" t="s">
        <v>33</v>
      </c>
      <c r="AX940" s="13" t="s">
        <v>71</v>
      </c>
      <c r="AY940" s="207" t="s">
        <v>146</v>
      </c>
    </row>
    <row r="941" spans="1:65" s="14" customFormat="1" ht="11.25">
      <c r="B941" s="208"/>
      <c r="C941" s="209"/>
      <c r="D941" s="193" t="s">
        <v>158</v>
      </c>
      <c r="E941" s="210" t="s">
        <v>19</v>
      </c>
      <c r="F941" s="211" t="s">
        <v>1288</v>
      </c>
      <c r="G941" s="209"/>
      <c r="H941" s="212">
        <v>7.86</v>
      </c>
      <c r="I941" s="213"/>
      <c r="J941" s="209"/>
      <c r="K941" s="209"/>
      <c r="L941" s="214"/>
      <c r="M941" s="215"/>
      <c r="N941" s="216"/>
      <c r="O941" s="216"/>
      <c r="P941" s="216"/>
      <c r="Q941" s="216"/>
      <c r="R941" s="216"/>
      <c r="S941" s="216"/>
      <c r="T941" s="217"/>
      <c r="AT941" s="218" t="s">
        <v>158</v>
      </c>
      <c r="AU941" s="218" t="s">
        <v>80</v>
      </c>
      <c r="AV941" s="14" t="s">
        <v>80</v>
      </c>
      <c r="AW941" s="14" t="s">
        <v>33</v>
      </c>
      <c r="AX941" s="14" t="s">
        <v>71</v>
      </c>
      <c r="AY941" s="218" t="s">
        <v>146</v>
      </c>
    </row>
    <row r="942" spans="1:65" s="14" customFormat="1" ht="11.25">
      <c r="B942" s="208"/>
      <c r="C942" s="209"/>
      <c r="D942" s="193" t="s">
        <v>158</v>
      </c>
      <c r="E942" s="210" t="s">
        <v>19</v>
      </c>
      <c r="F942" s="211" t="s">
        <v>1289</v>
      </c>
      <c r="G942" s="209"/>
      <c r="H942" s="212">
        <v>4.16</v>
      </c>
      <c r="I942" s="213"/>
      <c r="J942" s="209"/>
      <c r="K942" s="209"/>
      <c r="L942" s="214"/>
      <c r="M942" s="215"/>
      <c r="N942" s="216"/>
      <c r="O942" s="216"/>
      <c r="P942" s="216"/>
      <c r="Q942" s="216"/>
      <c r="R942" s="216"/>
      <c r="S942" s="216"/>
      <c r="T942" s="217"/>
      <c r="AT942" s="218" t="s">
        <v>158</v>
      </c>
      <c r="AU942" s="218" t="s">
        <v>80</v>
      </c>
      <c r="AV942" s="14" t="s">
        <v>80</v>
      </c>
      <c r="AW942" s="14" t="s">
        <v>33</v>
      </c>
      <c r="AX942" s="14" t="s">
        <v>71</v>
      </c>
      <c r="AY942" s="218" t="s">
        <v>146</v>
      </c>
    </row>
    <row r="943" spans="1:65" s="15" customFormat="1" ht="11.25">
      <c r="B943" s="219"/>
      <c r="C943" s="220"/>
      <c r="D943" s="193" t="s">
        <v>158</v>
      </c>
      <c r="E943" s="221" t="s">
        <v>19</v>
      </c>
      <c r="F943" s="222" t="s">
        <v>161</v>
      </c>
      <c r="G943" s="220"/>
      <c r="H943" s="223">
        <v>75.412000000000006</v>
      </c>
      <c r="I943" s="224"/>
      <c r="J943" s="220"/>
      <c r="K943" s="220"/>
      <c r="L943" s="225"/>
      <c r="M943" s="226"/>
      <c r="N943" s="227"/>
      <c r="O943" s="227"/>
      <c r="P943" s="227"/>
      <c r="Q943" s="227"/>
      <c r="R943" s="227"/>
      <c r="S943" s="227"/>
      <c r="T943" s="228"/>
      <c r="AT943" s="229" t="s">
        <v>158</v>
      </c>
      <c r="AU943" s="229" t="s">
        <v>80</v>
      </c>
      <c r="AV943" s="15" t="s">
        <v>154</v>
      </c>
      <c r="AW943" s="15" t="s">
        <v>33</v>
      </c>
      <c r="AX943" s="15" t="s">
        <v>78</v>
      </c>
      <c r="AY943" s="229" t="s">
        <v>146</v>
      </c>
    </row>
    <row r="944" spans="1:65" s="2" customFormat="1" ht="24.2" customHeight="1">
      <c r="A944" s="36"/>
      <c r="B944" s="37"/>
      <c r="C944" s="180" t="s">
        <v>1392</v>
      </c>
      <c r="D944" s="180" t="s">
        <v>149</v>
      </c>
      <c r="E944" s="181" t="s">
        <v>1393</v>
      </c>
      <c r="F944" s="182" t="s">
        <v>1394</v>
      </c>
      <c r="G944" s="183" t="s">
        <v>152</v>
      </c>
      <c r="H944" s="184">
        <v>18.148</v>
      </c>
      <c r="I944" s="185"/>
      <c r="J944" s="186">
        <f>ROUND(I944*H944,2)</f>
        <v>0</v>
      </c>
      <c r="K944" s="182" t="s">
        <v>592</v>
      </c>
      <c r="L944" s="41"/>
      <c r="M944" s="187" t="s">
        <v>19</v>
      </c>
      <c r="N944" s="188" t="s">
        <v>42</v>
      </c>
      <c r="O944" s="66"/>
      <c r="P944" s="189">
        <f>O944*H944</f>
        <v>0</v>
      </c>
      <c r="Q944" s="189">
        <v>0</v>
      </c>
      <c r="R944" s="189">
        <f>Q944*H944</f>
        <v>0</v>
      </c>
      <c r="S944" s="189">
        <v>0</v>
      </c>
      <c r="T944" s="190">
        <f>S944*H944</f>
        <v>0</v>
      </c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R944" s="191" t="s">
        <v>154</v>
      </c>
      <c r="AT944" s="191" t="s">
        <v>149</v>
      </c>
      <c r="AU944" s="191" t="s">
        <v>80</v>
      </c>
      <c r="AY944" s="19" t="s">
        <v>146</v>
      </c>
      <c r="BE944" s="192">
        <f>IF(N944="základní",J944,0)</f>
        <v>0</v>
      </c>
      <c r="BF944" s="192">
        <f>IF(N944="snížená",J944,0)</f>
        <v>0</v>
      </c>
      <c r="BG944" s="192">
        <f>IF(N944="zákl. přenesená",J944,0)</f>
        <v>0</v>
      </c>
      <c r="BH944" s="192">
        <f>IF(N944="sníž. přenesená",J944,0)</f>
        <v>0</v>
      </c>
      <c r="BI944" s="192">
        <f>IF(N944="nulová",J944,0)</f>
        <v>0</v>
      </c>
      <c r="BJ944" s="19" t="s">
        <v>78</v>
      </c>
      <c r="BK944" s="192">
        <f>ROUND(I944*H944,2)</f>
        <v>0</v>
      </c>
      <c r="BL944" s="19" t="s">
        <v>154</v>
      </c>
      <c r="BM944" s="191" t="s">
        <v>1395</v>
      </c>
    </row>
    <row r="945" spans="1:65" s="2" customFormat="1" ht="19.5">
      <c r="A945" s="36"/>
      <c r="B945" s="37"/>
      <c r="C945" s="38"/>
      <c r="D945" s="193" t="s">
        <v>156</v>
      </c>
      <c r="E945" s="38"/>
      <c r="F945" s="194" t="s">
        <v>1396</v>
      </c>
      <c r="G945" s="38"/>
      <c r="H945" s="38"/>
      <c r="I945" s="195"/>
      <c r="J945" s="38"/>
      <c r="K945" s="38"/>
      <c r="L945" s="41"/>
      <c r="M945" s="196"/>
      <c r="N945" s="197"/>
      <c r="O945" s="66"/>
      <c r="P945" s="66"/>
      <c r="Q945" s="66"/>
      <c r="R945" s="66"/>
      <c r="S945" s="66"/>
      <c r="T945" s="67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T945" s="19" t="s">
        <v>156</v>
      </c>
      <c r="AU945" s="19" t="s">
        <v>80</v>
      </c>
    </row>
    <row r="946" spans="1:65" s="2" customFormat="1" ht="11.25">
      <c r="A946" s="36"/>
      <c r="B946" s="37"/>
      <c r="C946" s="38"/>
      <c r="D946" s="245" t="s">
        <v>595</v>
      </c>
      <c r="E946" s="38"/>
      <c r="F946" s="246" t="s">
        <v>1397</v>
      </c>
      <c r="G946" s="38"/>
      <c r="H946" s="38"/>
      <c r="I946" s="195"/>
      <c r="J946" s="38"/>
      <c r="K946" s="38"/>
      <c r="L946" s="41"/>
      <c r="M946" s="196"/>
      <c r="N946" s="197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595</v>
      </c>
      <c r="AU946" s="19" t="s">
        <v>80</v>
      </c>
    </row>
    <row r="947" spans="1:65" s="13" customFormat="1" ht="11.25">
      <c r="B947" s="198"/>
      <c r="C947" s="199"/>
      <c r="D947" s="193" t="s">
        <v>158</v>
      </c>
      <c r="E947" s="200" t="s">
        <v>19</v>
      </c>
      <c r="F947" s="201" t="s">
        <v>1251</v>
      </c>
      <c r="G947" s="199"/>
      <c r="H947" s="200" t="s">
        <v>19</v>
      </c>
      <c r="I947" s="202"/>
      <c r="J947" s="199"/>
      <c r="K947" s="199"/>
      <c r="L947" s="203"/>
      <c r="M947" s="204"/>
      <c r="N947" s="205"/>
      <c r="O947" s="205"/>
      <c r="P947" s="205"/>
      <c r="Q947" s="205"/>
      <c r="R947" s="205"/>
      <c r="S947" s="205"/>
      <c r="T947" s="206"/>
      <c r="AT947" s="207" t="s">
        <v>158</v>
      </c>
      <c r="AU947" s="207" t="s">
        <v>80</v>
      </c>
      <c r="AV947" s="13" t="s">
        <v>78</v>
      </c>
      <c r="AW947" s="13" t="s">
        <v>33</v>
      </c>
      <c r="AX947" s="13" t="s">
        <v>71</v>
      </c>
      <c r="AY947" s="207" t="s">
        <v>146</v>
      </c>
    </row>
    <row r="948" spans="1:65" s="14" customFormat="1" ht="11.25">
      <c r="B948" s="208"/>
      <c r="C948" s="209"/>
      <c r="D948" s="193" t="s">
        <v>158</v>
      </c>
      <c r="E948" s="210" t="s">
        <v>19</v>
      </c>
      <c r="F948" s="211" t="s">
        <v>1285</v>
      </c>
      <c r="G948" s="209"/>
      <c r="H948" s="212">
        <v>6.1280000000000001</v>
      </c>
      <c r="I948" s="213"/>
      <c r="J948" s="209"/>
      <c r="K948" s="209"/>
      <c r="L948" s="214"/>
      <c r="M948" s="215"/>
      <c r="N948" s="216"/>
      <c r="O948" s="216"/>
      <c r="P948" s="216"/>
      <c r="Q948" s="216"/>
      <c r="R948" s="216"/>
      <c r="S948" s="216"/>
      <c r="T948" s="217"/>
      <c r="AT948" s="218" t="s">
        <v>158</v>
      </c>
      <c r="AU948" s="218" t="s">
        <v>80</v>
      </c>
      <c r="AV948" s="14" t="s">
        <v>80</v>
      </c>
      <c r="AW948" s="14" t="s">
        <v>33</v>
      </c>
      <c r="AX948" s="14" t="s">
        <v>71</v>
      </c>
      <c r="AY948" s="218" t="s">
        <v>146</v>
      </c>
    </row>
    <row r="949" spans="1:65" s="13" customFormat="1" ht="11.25">
      <c r="B949" s="198"/>
      <c r="C949" s="199"/>
      <c r="D949" s="193" t="s">
        <v>158</v>
      </c>
      <c r="E949" s="200" t="s">
        <v>19</v>
      </c>
      <c r="F949" s="201" t="s">
        <v>1287</v>
      </c>
      <c r="G949" s="199"/>
      <c r="H949" s="200" t="s">
        <v>19</v>
      </c>
      <c r="I949" s="202"/>
      <c r="J949" s="199"/>
      <c r="K949" s="199"/>
      <c r="L949" s="203"/>
      <c r="M949" s="204"/>
      <c r="N949" s="205"/>
      <c r="O949" s="205"/>
      <c r="P949" s="205"/>
      <c r="Q949" s="205"/>
      <c r="R949" s="205"/>
      <c r="S949" s="205"/>
      <c r="T949" s="206"/>
      <c r="AT949" s="207" t="s">
        <v>158</v>
      </c>
      <c r="AU949" s="207" t="s">
        <v>80</v>
      </c>
      <c r="AV949" s="13" t="s">
        <v>78</v>
      </c>
      <c r="AW949" s="13" t="s">
        <v>33</v>
      </c>
      <c r="AX949" s="13" t="s">
        <v>71</v>
      </c>
      <c r="AY949" s="207" t="s">
        <v>146</v>
      </c>
    </row>
    <row r="950" spans="1:65" s="14" customFormat="1" ht="11.25">
      <c r="B950" s="208"/>
      <c r="C950" s="209"/>
      <c r="D950" s="193" t="s">
        <v>158</v>
      </c>
      <c r="E950" s="210" t="s">
        <v>19</v>
      </c>
      <c r="F950" s="211" t="s">
        <v>1288</v>
      </c>
      <c r="G950" s="209"/>
      <c r="H950" s="212">
        <v>7.86</v>
      </c>
      <c r="I950" s="213"/>
      <c r="J950" s="209"/>
      <c r="K950" s="209"/>
      <c r="L950" s="214"/>
      <c r="M950" s="215"/>
      <c r="N950" s="216"/>
      <c r="O950" s="216"/>
      <c r="P950" s="216"/>
      <c r="Q950" s="216"/>
      <c r="R950" s="216"/>
      <c r="S950" s="216"/>
      <c r="T950" s="217"/>
      <c r="AT950" s="218" t="s">
        <v>158</v>
      </c>
      <c r="AU950" s="218" t="s">
        <v>80</v>
      </c>
      <c r="AV950" s="14" t="s">
        <v>80</v>
      </c>
      <c r="AW950" s="14" t="s">
        <v>33</v>
      </c>
      <c r="AX950" s="14" t="s">
        <v>71</v>
      </c>
      <c r="AY950" s="218" t="s">
        <v>146</v>
      </c>
    </row>
    <row r="951" spans="1:65" s="14" customFormat="1" ht="11.25">
      <c r="B951" s="208"/>
      <c r="C951" s="209"/>
      <c r="D951" s="193" t="s">
        <v>158</v>
      </c>
      <c r="E951" s="210" t="s">
        <v>19</v>
      </c>
      <c r="F951" s="211" t="s">
        <v>1289</v>
      </c>
      <c r="G951" s="209"/>
      <c r="H951" s="212">
        <v>4.16</v>
      </c>
      <c r="I951" s="213"/>
      <c r="J951" s="209"/>
      <c r="K951" s="209"/>
      <c r="L951" s="214"/>
      <c r="M951" s="215"/>
      <c r="N951" s="216"/>
      <c r="O951" s="216"/>
      <c r="P951" s="216"/>
      <c r="Q951" s="216"/>
      <c r="R951" s="216"/>
      <c r="S951" s="216"/>
      <c r="T951" s="217"/>
      <c r="AT951" s="218" t="s">
        <v>158</v>
      </c>
      <c r="AU951" s="218" t="s">
        <v>80</v>
      </c>
      <c r="AV951" s="14" t="s">
        <v>80</v>
      </c>
      <c r="AW951" s="14" t="s">
        <v>33</v>
      </c>
      <c r="AX951" s="14" t="s">
        <v>71</v>
      </c>
      <c r="AY951" s="218" t="s">
        <v>146</v>
      </c>
    </row>
    <row r="952" spans="1:65" s="15" customFormat="1" ht="11.25">
      <c r="B952" s="219"/>
      <c r="C952" s="220"/>
      <c r="D952" s="193" t="s">
        <v>158</v>
      </c>
      <c r="E952" s="221" t="s">
        <v>19</v>
      </c>
      <c r="F952" s="222" t="s">
        <v>161</v>
      </c>
      <c r="G952" s="220"/>
      <c r="H952" s="223">
        <v>18.148</v>
      </c>
      <c r="I952" s="224"/>
      <c r="J952" s="220"/>
      <c r="K952" s="220"/>
      <c r="L952" s="225"/>
      <c r="M952" s="226"/>
      <c r="N952" s="227"/>
      <c r="O952" s="227"/>
      <c r="P952" s="227"/>
      <c r="Q952" s="227"/>
      <c r="R952" s="227"/>
      <c r="S952" s="227"/>
      <c r="T952" s="228"/>
      <c r="AT952" s="229" t="s">
        <v>158</v>
      </c>
      <c r="AU952" s="229" t="s">
        <v>80</v>
      </c>
      <c r="AV952" s="15" t="s">
        <v>154</v>
      </c>
      <c r="AW952" s="15" t="s">
        <v>33</v>
      </c>
      <c r="AX952" s="15" t="s">
        <v>78</v>
      </c>
      <c r="AY952" s="229" t="s">
        <v>146</v>
      </c>
    </row>
    <row r="953" spans="1:65" s="12" customFormat="1" ht="22.9" customHeight="1">
      <c r="B953" s="164"/>
      <c r="C953" s="165"/>
      <c r="D953" s="166" t="s">
        <v>70</v>
      </c>
      <c r="E953" s="178" t="s">
        <v>1398</v>
      </c>
      <c r="F953" s="178" t="s">
        <v>1399</v>
      </c>
      <c r="G953" s="165"/>
      <c r="H953" s="165"/>
      <c r="I953" s="168"/>
      <c r="J953" s="179">
        <f>BK953</f>
        <v>0</v>
      </c>
      <c r="K953" s="165"/>
      <c r="L953" s="170"/>
      <c r="M953" s="171"/>
      <c r="N953" s="172"/>
      <c r="O953" s="172"/>
      <c r="P953" s="173">
        <f>SUM(P954:P1019)</f>
        <v>0</v>
      </c>
      <c r="Q953" s="172"/>
      <c r="R953" s="173">
        <f>SUM(R954:R1019)</f>
        <v>0</v>
      </c>
      <c r="S953" s="172"/>
      <c r="T953" s="174">
        <f>SUM(T954:T1019)</f>
        <v>0</v>
      </c>
      <c r="AR953" s="175" t="s">
        <v>78</v>
      </c>
      <c r="AT953" s="176" t="s">
        <v>70</v>
      </c>
      <c r="AU953" s="176" t="s">
        <v>78</v>
      </c>
      <c r="AY953" s="175" t="s">
        <v>146</v>
      </c>
      <c r="BK953" s="177">
        <f>SUM(BK954:BK1019)</f>
        <v>0</v>
      </c>
    </row>
    <row r="954" spans="1:65" s="2" customFormat="1" ht="24.2" customHeight="1">
      <c r="A954" s="36"/>
      <c r="B954" s="37"/>
      <c r="C954" s="180" t="s">
        <v>1400</v>
      </c>
      <c r="D954" s="180" t="s">
        <v>149</v>
      </c>
      <c r="E954" s="181" t="s">
        <v>1401</v>
      </c>
      <c r="F954" s="182" t="s">
        <v>1402</v>
      </c>
      <c r="G954" s="183" t="s">
        <v>173</v>
      </c>
      <c r="H954" s="184">
        <v>21.850999999999999</v>
      </c>
      <c r="I954" s="185"/>
      <c r="J954" s="186">
        <f>ROUND(I954*H954,2)</f>
        <v>0</v>
      </c>
      <c r="K954" s="182" t="s">
        <v>592</v>
      </c>
      <c r="L954" s="41"/>
      <c r="M954" s="187" t="s">
        <v>19</v>
      </c>
      <c r="N954" s="188" t="s">
        <v>42</v>
      </c>
      <c r="O954" s="66"/>
      <c r="P954" s="189">
        <f>O954*H954</f>
        <v>0</v>
      </c>
      <c r="Q954" s="189">
        <v>0</v>
      </c>
      <c r="R954" s="189">
        <f>Q954*H954</f>
        <v>0</v>
      </c>
      <c r="S954" s="189">
        <v>0</v>
      </c>
      <c r="T954" s="190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191" t="s">
        <v>154</v>
      </c>
      <c r="AT954" s="191" t="s">
        <v>149</v>
      </c>
      <c r="AU954" s="191" t="s">
        <v>80</v>
      </c>
      <c r="AY954" s="19" t="s">
        <v>146</v>
      </c>
      <c r="BE954" s="192">
        <f>IF(N954="základní",J954,0)</f>
        <v>0</v>
      </c>
      <c r="BF954" s="192">
        <f>IF(N954="snížená",J954,0)</f>
        <v>0</v>
      </c>
      <c r="BG954" s="192">
        <f>IF(N954="zákl. přenesená",J954,0)</f>
        <v>0</v>
      </c>
      <c r="BH954" s="192">
        <f>IF(N954="sníž. přenesená",J954,0)</f>
        <v>0</v>
      </c>
      <c r="BI954" s="192">
        <f>IF(N954="nulová",J954,0)</f>
        <v>0</v>
      </c>
      <c r="BJ954" s="19" t="s">
        <v>78</v>
      </c>
      <c r="BK954" s="192">
        <f>ROUND(I954*H954,2)</f>
        <v>0</v>
      </c>
      <c r="BL954" s="19" t="s">
        <v>154</v>
      </c>
      <c r="BM954" s="191" t="s">
        <v>1403</v>
      </c>
    </row>
    <row r="955" spans="1:65" s="2" customFormat="1" ht="19.5">
      <c r="A955" s="36"/>
      <c r="B955" s="37"/>
      <c r="C955" s="38"/>
      <c r="D955" s="193" t="s">
        <v>156</v>
      </c>
      <c r="E955" s="38"/>
      <c r="F955" s="194" t="s">
        <v>1404</v>
      </c>
      <c r="G955" s="38"/>
      <c r="H955" s="38"/>
      <c r="I955" s="195"/>
      <c r="J955" s="38"/>
      <c r="K955" s="38"/>
      <c r="L955" s="41"/>
      <c r="M955" s="196"/>
      <c r="N955" s="197"/>
      <c r="O955" s="66"/>
      <c r="P955" s="66"/>
      <c r="Q955" s="66"/>
      <c r="R955" s="66"/>
      <c r="S955" s="66"/>
      <c r="T955" s="67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T955" s="19" t="s">
        <v>156</v>
      </c>
      <c r="AU955" s="19" t="s">
        <v>80</v>
      </c>
    </row>
    <row r="956" spans="1:65" s="2" customFormat="1" ht="11.25">
      <c r="A956" s="36"/>
      <c r="B956" s="37"/>
      <c r="C956" s="38"/>
      <c r="D956" s="245" t="s">
        <v>595</v>
      </c>
      <c r="E956" s="38"/>
      <c r="F956" s="246" t="s">
        <v>1405</v>
      </c>
      <c r="G956" s="38"/>
      <c r="H956" s="38"/>
      <c r="I956" s="195"/>
      <c r="J956" s="38"/>
      <c r="K956" s="38"/>
      <c r="L956" s="41"/>
      <c r="M956" s="196"/>
      <c r="N956" s="197"/>
      <c r="O956" s="66"/>
      <c r="P956" s="66"/>
      <c r="Q956" s="66"/>
      <c r="R956" s="66"/>
      <c r="S956" s="66"/>
      <c r="T956" s="67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T956" s="19" t="s">
        <v>595</v>
      </c>
      <c r="AU956" s="19" t="s">
        <v>80</v>
      </c>
    </row>
    <row r="957" spans="1:65" s="2" customFormat="1" ht="24.2" customHeight="1">
      <c r="A957" s="36"/>
      <c r="B957" s="37"/>
      <c r="C957" s="180" t="s">
        <v>1406</v>
      </c>
      <c r="D957" s="180" t="s">
        <v>149</v>
      </c>
      <c r="E957" s="181" t="s">
        <v>1407</v>
      </c>
      <c r="F957" s="182" t="s">
        <v>1408</v>
      </c>
      <c r="G957" s="183" t="s">
        <v>173</v>
      </c>
      <c r="H957" s="184">
        <v>196.65899999999999</v>
      </c>
      <c r="I957" s="185"/>
      <c r="J957" s="186">
        <f>ROUND(I957*H957,2)</f>
        <v>0</v>
      </c>
      <c r="K957" s="182" t="s">
        <v>592</v>
      </c>
      <c r="L957" s="41"/>
      <c r="M957" s="187" t="s">
        <v>19</v>
      </c>
      <c r="N957" s="188" t="s">
        <v>42</v>
      </c>
      <c r="O957" s="66"/>
      <c r="P957" s="189">
        <f>O957*H957</f>
        <v>0</v>
      </c>
      <c r="Q957" s="189">
        <v>0</v>
      </c>
      <c r="R957" s="189">
        <f>Q957*H957</f>
        <v>0</v>
      </c>
      <c r="S957" s="189">
        <v>0</v>
      </c>
      <c r="T957" s="190">
        <f>S957*H957</f>
        <v>0</v>
      </c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R957" s="191" t="s">
        <v>154</v>
      </c>
      <c r="AT957" s="191" t="s">
        <v>149</v>
      </c>
      <c r="AU957" s="191" t="s">
        <v>80</v>
      </c>
      <c r="AY957" s="19" t="s">
        <v>146</v>
      </c>
      <c r="BE957" s="192">
        <f>IF(N957="základní",J957,0)</f>
        <v>0</v>
      </c>
      <c r="BF957" s="192">
        <f>IF(N957="snížená",J957,0)</f>
        <v>0</v>
      </c>
      <c r="BG957" s="192">
        <f>IF(N957="zákl. přenesená",J957,0)</f>
        <v>0</v>
      </c>
      <c r="BH957" s="192">
        <f>IF(N957="sníž. přenesená",J957,0)</f>
        <v>0</v>
      </c>
      <c r="BI957" s="192">
        <f>IF(N957="nulová",J957,0)</f>
        <v>0</v>
      </c>
      <c r="BJ957" s="19" t="s">
        <v>78</v>
      </c>
      <c r="BK957" s="192">
        <f>ROUND(I957*H957,2)</f>
        <v>0</v>
      </c>
      <c r="BL957" s="19" t="s">
        <v>154</v>
      </c>
      <c r="BM957" s="191" t="s">
        <v>1409</v>
      </c>
    </row>
    <row r="958" spans="1:65" s="2" customFormat="1" ht="29.25">
      <c r="A958" s="36"/>
      <c r="B958" s="37"/>
      <c r="C958" s="38"/>
      <c r="D958" s="193" t="s">
        <v>156</v>
      </c>
      <c r="E958" s="38"/>
      <c r="F958" s="194" t="s">
        <v>1410</v>
      </c>
      <c r="G958" s="38"/>
      <c r="H958" s="38"/>
      <c r="I958" s="195"/>
      <c r="J958" s="38"/>
      <c r="K958" s="38"/>
      <c r="L958" s="41"/>
      <c r="M958" s="196"/>
      <c r="N958" s="197"/>
      <c r="O958" s="66"/>
      <c r="P958" s="66"/>
      <c r="Q958" s="66"/>
      <c r="R958" s="66"/>
      <c r="S958" s="66"/>
      <c r="T958" s="67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T958" s="19" t="s">
        <v>156</v>
      </c>
      <c r="AU958" s="19" t="s">
        <v>80</v>
      </c>
    </row>
    <row r="959" spans="1:65" s="2" customFormat="1" ht="11.25">
      <c r="A959" s="36"/>
      <c r="B959" s="37"/>
      <c r="C959" s="38"/>
      <c r="D959" s="245" t="s">
        <v>595</v>
      </c>
      <c r="E959" s="38"/>
      <c r="F959" s="246" t="s">
        <v>1411</v>
      </c>
      <c r="G959" s="38"/>
      <c r="H959" s="38"/>
      <c r="I959" s="195"/>
      <c r="J959" s="38"/>
      <c r="K959" s="38"/>
      <c r="L959" s="41"/>
      <c r="M959" s="196"/>
      <c r="N959" s="197"/>
      <c r="O959" s="66"/>
      <c r="P959" s="66"/>
      <c r="Q959" s="66"/>
      <c r="R959" s="66"/>
      <c r="S959" s="66"/>
      <c r="T959" s="67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T959" s="19" t="s">
        <v>595</v>
      </c>
      <c r="AU959" s="19" t="s">
        <v>80</v>
      </c>
    </row>
    <row r="960" spans="1:65" s="13" customFormat="1" ht="11.25">
      <c r="B960" s="198"/>
      <c r="C960" s="199"/>
      <c r="D960" s="193" t="s">
        <v>158</v>
      </c>
      <c r="E960" s="200" t="s">
        <v>19</v>
      </c>
      <c r="F960" s="201" t="s">
        <v>1412</v>
      </c>
      <c r="G960" s="199"/>
      <c r="H960" s="200" t="s">
        <v>19</v>
      </c>
      <c r="I960" s="202"/>
      <c r="J960" s="199"/>
      <c r="K960" s="199"/>
      <c r="L960" s="203"/>
      <c r="M960" s="204"/>
      <c r="N960" s="205"/>
      <c r="O960" s="205"/>
      <c r="P960" s="205"/>
      <c r="Q960" s="205"/>
      <c r="R960" s="205"/>
      <c r="S960" s="205"/>
      <c r="T960" s="206"/>
      <c r="AT960" s="207" t="s">
        <v>158</v>
      </c>
      <c r="AU960" s="207" t="s">
        <v>80</v>
      </c>
      <c r="AV960" s="13" t="s">
        <v>78</v>
      </c>
      <c r="AW960" s="13" t="s">
        <v>33</v>
      </c>
      <c r="AX960" s="13" t="s">
        <v>71</v>
      </c>
      <c r="AY960" s="207" t="s">
        <v>146</v>
      </c>
    </row>
    <row r="961" spans="1:65" s="14" customFormat="1" ht="11.25">
      <c r="B961" s="208"/>
      <c r="C961" s="209"/>
      <c r="D961" s="193" t="s">
        <v>158</v>
      </c>
      <c r="E961" s="210" t="s">
        <v>19</v>
      </c>
      <c r="F961" s="211" t="s">
        <v>1413</v>
      </c>
      <c r="G961" s="209"/>
      <c r="H961" s="212">
        <v>196.65899999999999</v>
      </c>
      <c r="I961" s="213"/>
      <c r="J961" s="209"/>
      <c r="K961" s="209"/>
      <c r="L961" s="214"/>
      <c r="M961" s="215"/>
      <c r="N961" s="216"/>
      <c r="O961" s="216"/>
      <c r="P961" s="216"/>
      <c r="Q961" s="216"/>
      <c r="R961" s="216"/>
      <c r="S961" s="216"/>
      <c r="T961" s="217"/>
      <c r="AT961" s="218" t="s">
        <v>158</v>
      </c>
      <c r="AU961" s="218" t="s">
        <v>80</v>
      </c>
      <c r="AV961" s="14" t="s">
        <v>80</v>
      </c>
      <c r="AW961" s="14" t="s">
        <v>33</v>
      </c>
      <c r="AX961" s="14" t="s">
        <v>71</v>
      </c>
      <c r="AY961" s="218" t="s">
        <v>146</v>
      </c>
    </row>
    <row r="962" spans="1:65" s="15" customFormat="1" ht="11.25">
      <c r="B962" s="219"/>
      <c r="C962" s="220"/>
      <c r="D962" s="193" t="s">
        <v>158</v>
      </c>
      <c r="E962" s="221" t="s">
        <v>19</v>
      </c>
      <c r="F962" s="222" t="s">
        <v>161</v>
      </c>
      <c r="G962" s="220"/>
      <c r="H962" s="223">
        <v>196.65899999999999</v>
      </c>
      <c r="I962" s="224"/>
      <c r="J962" s="220"/>
      <c r="K962" s="220"/>
      <c r="L962" s="225"/>
      <c r="M962" s="226"/>
      <c r="N962" s="227"/>
      <c r="O962" s="227"/>
      <c r="P962" s="227"/>
      <c r="Q962" s="227"/>
      <c r="R962" s="227"/>
      <c r="S962" s="227"/>
      <c r="T962" s="228"/>
      <c r="AT962" s="229" t="s">
        <v>158</v>
      </c>
      <c r="AU962" s="229" t="s">
        <v>80</v>
      </c>
      <c r="AV962" s="15" t="s">
        <v>154</v>
      </c>
      <c r="AW962" s="15" t="s">
        <v>33</v>
      </c>
      <c r="AX962" s="15" t="s">
        <v>78</v>
      </c>
      <c r="AY962" s="229" t="s">
        <v>146</v>
      </c>
    </row>
    <row r="963" spans="1:65" s="2" customFormat="1" ht="33" customHeight="1">
      <c r="A963" s="36"/>
      <c r="B963" s="37"/>
      <c r="C963" s="180" t="s">
        <v>1414</v>
      </c>
      <c r="D963" s="180" t="s">
        <v>149</v>
      </c>
      <c r="E963" s="181" t="s">
        <v>1415</v>
      </c>
      <c r="F963" s="182" t="s">
        <v>1416</v>
      </c>
      <c r="G963" s="183" t="s">
        <v>173</v>
      </c>
      <c r="H963" s="184">
        <v>9.5559999999999992</v>
      </c>
      <c r="I963" s="185"/>
      <c r="J963" s="186">
        <f>ROUND(I963*H963,2)</f>
        <v>0</v>
      </c>
      <c r="K963" s="182" t="s">
        <v>592</v>
      </c>
      <c r="L963" s="41"/>
      <c r="M963" s="187" t="s">
        <v>19</v>
      </c>
      <c r="N963" s="188" t="s">
        <v>42</v>
      </c>
      <c r="O963" s="66"/>
      <c r="P963" s="189">
        <f>O963*H963</f>
        <v>0</v>
      </c>
      <c r="Q963" s="189">
        <v>0</v>
      </c>
      <c r="R963" s="189">
        <f>Q963*H963</f>
        <v>0</v>
      </c>
      <c r="S963" s="189">
        <v>0</v>
      </c>
      <c r="T963" s="190">
        <f>S963*H963</f>
        <v>0</v>
      </c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R963" s="191" t="s">
        <v>154</v>
      </c>
      <c r="AT963" s="191" t="s">
        <v>149</v>
      </c>
      <c r="AU963" s="191" t="s">
        <v>80</v>
      </c>
      <c r="AY963" s="19" t="s">
        <v>146</v>
      </c>
      <c r="BE963" s="192">
        <f>IF(N963="základní",J963,0)</f>
        <v>0</v>
      </c>
      <c r="BF963" s="192">
        <f>IF(N963="snížená",J963,0)</f>
        <v>0</v>
      </c>
      <c r="BG963" s="192">
        <f>IF(N963="zákl. přenesená",J963,0)</f>
        <v>0</v>
      </c>
      <c r="BH963" s="192">
        <f>IF(N963="sníž. přenesená",J963,0)</f>
        <v>0</v>
      </c>
      <c r="BI963" s="192">
        <f>IF(N963="nulová",J963,0)</f>
        <v>0</v>
      </c>
      <c r="BJ963" s="19" t="s">
        <v>78</v>
      </c>
      <c r="BK963" s="192">
        <f>ROUND(I963*H963,2)</f>
        <v>0</v>
      </c>
      <c r="BL963" s="19" t="s">
        <v>154</v>
      </c>
      <c r="BM963" s="191" t="s">
        <v>1417</v>
      </c>
    </row>
    <row r="964" spans="1:65" s="2" customFormat="1" ht="29.25">
      <c r="A964" s="36"/>
      <c r="B964" s="37"/>
      <c r="C964" s="38"/>
      <c r="D964" s="193" t="s">
        <v>156</v>
      </c>
      <c r="E964" s="38"/>
      <c r="F964" s="194" t="s">
        <v>1418</v>
      </c>
      <c r="G964" s="38"/>
      <c r="H964" s="38"/>
      <c r="I964" s="195"/>
      <c r="J964" s="38"/>
      <c r="K964" s="38"/>
      <c r="L964" s="41"/>
      <c r="M964" s="196"/>
      <c r="N964" s="197"/>
      <c r="O964" s="66"/>
      <c r="P964" s="66"/>
      <c r="Q964" s="66"/>
      <c r="R964" s="66"/>
      <c r="S964" s="66"/>
      <c r="T964" s="67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T964" s="19" t="s">
        <v>156</v>
      </c>
      <c r="AU964" s="19" t="s">
        <v>80</v>
      </c>
    </row>
    <row r="965" spans="1:65" s="2" customFormat="1" ht="11.25">
      <c r="A965" s="36"/>
      <c r="B965" s="37"/>
      <c r="C965" s="38"/>
      <c r="D965" s="245" t="s">
        <v>595</v>
      </c>
      <c r="E965" s="38"/>
      <c r="F965" s="246" t="s">
        <v>1419</v>
      </c>
      <c r="G965" s="38"/>
      <c r="H965" s="38"/>
      <c r="I965" s="195"/>
      <c r="J965" s="38"/>
      <c r="K965" s="38"/>
      <c r="L965" s="41"/>
      <c r="M965" s="196"/>
      <c r="N965" s="197"/>
      <c r="O965" s="66"/>
      <c r="P965" s="66"/>
      <c r="Q965" s="66"/>
      <c r="R965" s="66"/>
      <c r="S965" s="66"/>
      <c r="T965" s="67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T965" s="19" t="s">
        <v>595</v>
      </c>
      <c r="AU965" s="19" t="s">
        <v>80</v>
      </c>
    </row>
    <row r="966" spans="1:65" s="2" customFormat="1" ht="24.2" customHeight="1">
      <c r="A966" s="36"/>
      <c r="B966" s="37"/>
      <c r="C966" s="180" t="s">
        <v>1420</v>
      </c>
      <c r="D966" s="180" t="s">
        <v>149</v>
      </c>
      <c r="E966" s="181" t="s">
        <v>1421</v>
      </c>
      <c r="F966" s="182" t="s">
        <v>1422</v>
      </c>
      <c r="G966" s="183" t="s">
        <v>173</v>
      </c>
      <c r="H966" s="184">
        <v>59.725999999999999</v>
      </c>
      <c r="I966" s="185"/>
      <c r="J966" s="186">
        <f>ROUND(I966*H966,2)</f>
        <v>0</v>
      </c>
      <c r="K966" s="182" t="s">
        <v>592</v>
      </c>
      <c r="L966" s="41"/>
      <c r="M966" s="187" t="s">
        <v>19</v>
      </c>
      <c r="N966" s="188" t="s">
        <v>42</v>
      </c>
      <c r="O966" s="66"/>
      <c r="P966" s="189">
        <f>O966*H966</f>
        <v>0</v>
      </c>
      <c r="Q966" s="189">
        <v>0</v>
      </c>
      <c r="R966" s="189">
        <f>Q966*H966</f>
        <v>0</v>
      </c>
      <c r="S966" s="189">
        <v>0</v>
      </c>
      <c r="T966" s="190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191" t="s">
        <v>154</v>
      </c>
      <c r="AT966" s="191" t="s">
        <v>149</v>
      </c>
      <c r="AU966" s="191" t="s">
        <v>80</v>
      </c>
      <c r="AY966" s="19" t="s">
        <v>146</v>
      </c>
      <c r="BE966" s="192">
        <f>IF(N966="základní",J966,0)</f>
        <v>0</v>
      </c>
      <c r="BF966" s="192">
        <f>IF(N966="snížená",J966,0)</f>
        <v>0</v>
      </c>
      <c r="BG966" s="192">
        <f>IF(N966="zákl. přenesená",J966,0)</f>
        <v>0</v>
      </c>
      <c r="BH966" s="192">
        <f>IF(N966="sníž. přenesená",J966,0)</f>
        <v>0</v>
      </c>
      <c r="BI966" s="192">
        <f>IF(N966="nulová",J966,0)</f>
        <v>0</v>
      </c>
      <c r="BJ966" s="19" t="s">
        <v>78</v>
      </c>
      <c r="BK966" s="192">
        <f>ROUND(I966*H966,2)</f>
        <v>0</v>
      </c>
      <c r="BL966" s="19" t="s">
        <v>154</v>
      </c>
      <c r="BM966" s="191" t="s">
        <v>1423</v>
      </c>
    </row>
    <row r="967" spans="1:65" s="2" customFormat="1" ht="29.25">
      <c r="A967" s="36"/>
      <c r="B967" s="37"/>
      <c r="C967" s="38"/>
      <c r="D967" s="193" t="s">
        <v>156</v>
      </c>
      <c r="E967" s="38"/>
      <c r="F967" s="194" t="s">
        <v>1424</v>
      </c>
      <c r="G967" s="38"/>
      <c r="H967" s="38"/>
      <c r="I967" s="195"/>
      <c r="J967" s="38"/>
      <c r="K967" s="38"/>
      <c r="L967" s="41"/>
      <c r="M967" s="196"/>
      <c r="N967" s="197"/>
      <c r="O967" s="66"/>
      <c r="P967" s="66"/>
      <c r="Q967" s="66"/>
      <c r="R967" s="66"/>
      <c r="S967" s="66"/>
      <c r="T967" s="67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T967" s="19" t="s">
        <v>156</v>
      </c>
      <c r="AU967" s="19" t="s">
        <v>80</v>
      </c>
    </row>
    <row r="968" spans="1:65" s="2" customFormat="1" ht="11.25">
      <c r="A968" s="36"/>
      <c r="B968" s="37"/>
      <c r="C968" s="38"/>
      <c r="D968" s="245" t="s">
        <v>595</v>
      </c>
      <c r="E968" s="38"/>
      <c r="F968" s="246" t="s">
        <v>1425</v>
      </c>
      <c r="G968" s="38"/>
      <c r="H968" s="38"/>
      <c r="I968" s="195"/>
      <c r="J968" s="38"/>
      <c r="K968" s="38"/>
      <c r="L968" s="41"/>
      <c r="M968" s="196"/>
      <c r="N968" s="197"/>
      <c r="O968" s="66"/>
      <c r="P968" s="66"/>
      <c r="Q968" s="66"/>
      <c r="R968" s="66"/>
      <c r="S968" s="66"/>
      <c r="T968" s="67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T968" s="19" t="s">
        <v>595</v>
      </c>
      <c r="AU968" s="19" t="s">
        <v>80</v>
      </c>
    </row>
    <row r="969" spans="1:65" s="13" customFormat="1" ht="22.5">
      <c r="B969" s="198"/>
      <c r="C969" s="199"/>
      <c r="D969" s="193" t="s">
        <v>158</v>
      </c>
      <c r="E969" s="200" t="s">
        <v>19</v>
      </c>
      <c r="F969" s="201" t="s">
        <v>1426</v>
      </c>
      <c r="G969" s="199"/>
      <c r="H969" s="200" t="s">
        <v>19</v>
      </c>
      <c r="I969" s="202"/>
      <c r="J969" s="199"/>
      <c r="K969" s="199"/>
      <c r="L969" s="203"/>
      <c r="M969" s="204"/>
      <c r="N969" s="205"/>
      <c r="O969" s="205"/>
      <c r="P969" s="205"/>
      <c r="Q969" s="205"/>
      <c r="R969" s="205"/>
      <c r="S969" s="205"/>
      <c r="T969" s="206"/>
      <c r="AT969" s="207" t="s">
        <v>158</v>
      </c>
      <c r="AU969" s="207" t="s">
        <v>80</v>
      </c>
      <c r="AV969" s="13" t="s">
        <v>78</v>
      </c>
      <c r="AW969" s="13" t="s">
        <v>33</v>
      </c>
      <c r="AX969" s="13" t="s">
        <v>71</v>
      </c>
      <c r="AY969" s="207" t="s">
        <v>146</v>
      </c>
    </row>
    <row r="970" spans="1:65" s="14" customFormat="1" ht="11.25">
      <c r="B970" s="208"/>
      <c r="C970" s="209"/>
      <c r="D970" s="193" t="s">
        <v>158</v>
      </c>
      <c r="E970" s="210" t="s">
        <v>19</v>
      </c>
      <c r="F970" s="211" t="s">
        <v>1427</v>
      </c>
      <c r="G970" s="209"/>
      <c r="H970" s="212">
        <v>47.572000000000003</v>
      </c>
      <c r="I970" s="213"/>
      <c r="J970" s="209"/>
      <c r="K970" s="209"/>
      <c r="L970" s="214"/>
      <c r="M970" s="215"/>
      <c r="N970" s="216"/>
      <c r="O970" s="216"/>
      <c r="P970" s="216"/>
      <c r="Q970" s="216"/>
      <c r="R970" s="216"/>
      <c r="S970" s="216"/>
      <c r="T970" s="217"/>
      <c r="AT970" s="218" t="s">
        <v>158</v>
      </c>
      <c r="AU970" s="218" t="s">
        <v>80</v>
      </c>
      <c r="AV970" s="14" t="s">
        <v>80</v>
      </c>
      <c r="AW970" s="14" t="s">
        <v>33</v>
      </c>
      <c r="AX970" s="14" t="s">
        <v>71</v>
      </c>
      <c r="AY970" s="218" t="s">
        <v>146</v>
      </c>
    </row>
    <row r="971" spans="1:65" s="13" customFormat="1" ht="11.25">
      <c r="B971" s="198"/>
      <c r="C971" s="199"/>
      <c r="D971" s="193" t="s">
        <v>158</v>
      </c>
      <c r="E971" s="200" t="s">
        <v>19</v>
      </c>
      <c r="F971" s="201" t="s">
        <v>659</v>
      </c>
      <c r="G971" s="199"/>
      <c r="H971" s="200" t="s">
        <v>19</v>
      </c>
      <c r="I971" s="202"/>
      <c r="J971" s="199"/>
      <c r="K971" s="199"/>
      <c r="L971" s="203"/>
      <c r="M971" s="204"/>
      <c r="N971" s="205"/>
      <c r="O971" s="205"/>
      <c r="P971" s="205"/>
      <c r="Q971" s="205"/>
      <c r="R971" s="205"/>
      <c r="S971" s="205"/>
      <c r="T971" s="206"/>
      <c r="AT971" s="207" t="s">
        <v>158</v>
      </c>
      <c r="AU971" s="207" t="s">
        <v>80</v>
      </c>
      <c r="AV971" s="13" t="s">
        <v>78</v>
      </c>
      <c r="AW971" s="13" t="s">
        <v>33</v>
      </c>
      <c r="AX971" s="13" t="s">
        <v>71</v>
      </c>
      <c r="AY971" s="207" t="s">
        <v>146</v>
      </c>
    </row>
    <row r="972" spans="1:65" s="14" customFormat="1" ht="11.25">
      <c r="B972" s="208"/>
      <c r="C972" s="209"/>
      <c r="D972" s="193" t="s">
        <v>158</v>
      </c>
      <c r="E972" s="210" t="s">
        <v>19</v>
      </c>
      <c r="F972" s="211" t="s">
        <v>1428</v>
      </c>
      <c r="G972" s="209"/>
      <c r="H972" s="212">
        <v>6.89</v>
      </c>
      <c r="I972" s="213"/>
      <c r="J972" s="209"/>
      <c r="K972" s="209"/>
      <c r="L972" s="214"/>
      <c r="M972" s="215"/>
      <c r="N972" s="216"/>
      <c r="O972" s="216"/>
      <c r="P972" s="216"/>
      <c r="Q972" s="216"/>
      <c r="R972" s="216"/>
      <c r="S972" s="216"/>
      <c r="T972" s="217"/>
      <c r="AT972" s="218" t="s">
        <v>158</v>
      </c>
      <c r="AU972" s="218" t="s">
        <v>80</v>
      </c>
      <c r="AV972" s="14" t="s">
        <v>80</v>
      </c>
      <c r="AW972" s="14" t="s">
        <v>33</v>
      </c>
      <c r="AX972" s="14" t="s">
        <v>71</v>
      </c>
      <c r="AY972" s="218" t="s">
        <v>146</v>
      </c>
    </row>
    <row r="973" spans="1:65" s="13" customFormat="1" ht="11.25">
      <c r="B973" s="198"/>
      <c r="C973" s="199"/>
      <c r="D973" s="193" t="s">
        <v>158</v>
      </c>
      <c r="E973" s="200" t="s">
        <v>19</v>
      </c>
      <c r="F973" s="201" t="s">
        <v>1429</v>
      </c>
      <c r="G973" s="199"/>
      <c r="H973" s="200" t="s">
        <v>19</v>
      </c>
      <c r="I973" s="202"/>
      <c r="J973" s="199"/>
      <c r="K973" s="199"/>
      <c r="L973" s="203"/>
      <c r="M973" s="204"/>
      <c r="N973" s="205"/>
      <c r="O973" s="205"/>
      <c r="P973" s="205"/>
      <c r="Q973" s="205"/>
      <c r="R973" s="205"/>
      <c r="S973" s="205"/>
      <c r="T973" s="206"/>
      <c r="AT973" s="207" t="s">
        <v>158</v>
      </c>
      <c r="AU973" s="207" t="s">
        <v>80</v>
      </c>
      <c r="AV973" s="13" t="s">
        <v>78</v>
      </c>
      <c r="AW973" s="13" t="s">
        <v>33</v>
      </c>
      <c r="AX973" s="13" t="s">
        <v>71</v>
      </c>
      <c r="AY973" s="207" t="s">
        <v>146</v>
      </c>
    </row>
    <row r="974" spans="1:65" s="14" customFormat="1" ht="11.25">
      <c r="B974" s="208"/>
      <c r="C974" s="209"/>
      <c r="D974" s="193" t="s">
        <v>158</v>
      </c>
      <c r="E974" s="210" t="s">
        <v>19</v>
      </c>
      <c r="F974" s="211" t="s">
        <v>1430</v>
      </c>
      <c r="G974" s="209"/>
      <c r="H974" s="212">
        <v>5.2640000000000002</v>
      </c>
      <c r="I974" s="213"/>
      <c r="J974" s="209"/>
      <c r="K974" s="209"/>
      <c r="L974" s="214"/>
      <c r="M974" s="215"/>
      <c r="N974" s="216"/>
      <c r="O974" s="216"/>
      <c r="P974" s="216"/>
      <c r="Q974" s="216"/>
      <c r="R974" s="216"/>
      <c r="S974" s="216"/>
      <c r="T974" s="217"/>
      <c r="AT974" s="218" t="s">
        <v>158</v>
      </c>
      <c r="AU974" s="218" t="s">
        <v>80</v>
      </c>
      <c r="AV974" s="14" t="s">
        <v>80</v>
      </c>
      <c r="AW974" s="14" t="s">
        <v>33</v>
      </c>
      <c r="AX974" s="14" t="s">
        <v>71</v>
      </c>
      <c r="AY974" s="218" t="s">
        <v>146</v>
      </c>
    </row>
    <row r="975" spans="1:65" s="15" customFormat="1" ht="11.25">
      <c r="B975" s="219"/>
      <c r="C975" s="220"/>
      <c r="D975" s="193" t="s">
        <v>158</v>
      </c>
      <c r="E975" s="221" t="s">
        <v>19</v>
      </c>
      <c r="F975" s="222" t="s">
        <v>161</v>
      </c>
      <c r="G975" s="220"/>
      <c r="H975" s="223">
        <v>59.725999999999999</v>
      </c>
      <c r="I975" s="224"/>
      <c r="J975" s="220"/>
      <c r="K975" s="220"/>
      <c r="L975" s="225"/>
      <c r="M975" s="226"/>
      <c r="N975" s="227"/>
      <c r="O975" s="227"/>
      <c r="P975" s="227"/>
      <c r="Q975" s="227"/>
      <c r="R975" s="227"/>
      <c r="S975" s="227"/>
      <c r="T975" s="228"/>
      <c r="AT975" s="229" t="s">
        <v>158</v>
      </c>
      <c r="AU975" s="229" t="s">
        <v>80</v>
      </c>
      <c r="AV975" s="15" t="s">
        <v>154</v>
      </c>
      <c r="AW975" s="15" t="s">
        <v>33</v>
      </c>
      <c r="AX975" s="15" t="s">
        <v>78</v>
      </c>
      <c r="AY975" s="229" t="s">
        <v>146</v>
      </c>
    </row>
    <row r="976" spans="1:65" s="2" customFormat="1" ht="37.9" customHeight="1">
      <c r="A976" s="36"/>
      <c r="B976" s="37"/>
      <c r="C976" s="180" t="s">
        <v>1431</v>
      </c>
      <c r="D976" s="180" t="s">
        <v>149</v>
      </c>
      <c r="E976" s="181" t="s">
        <v>1432</v>
      </c>
      <c r="F976" s="182" t="s">
        <v>1433</v>
      </c>
      <c r="G976" s="183" t="s">
        <v>173</v>
      </c>
      <c r="H976" s="184">
        <v>10.176</v>
      </c>
      <c r="I976" s="185"/>
      <c r="J976" s="186">
        <f>ROUND(I976*H976,2)</f>
        <v>0</v>
      </c>
      <c r="K976" s="182" t="s">
        <v>592</v>
      </c>
      <c r="L976" s="41"/>
      <c r="M976" s="187" t="s">
        <v>19</v>
      </c>
      <c r="N976" s="188" t="s">
        <v>42</v>
      </c>
      <c r="O976" s="66"/>
      <c r="P976" s="189">
        <f>O976*H976</f>
        <v>0</v>
      </c>
      <c r="Q976" s="189">
        <v>0</v>
      </c>
      <c r="R976" s="189">
        <f>Q976*H976</f>
        <v>0</v>
      </c>
      <c r="S976" s="189">
        <v>0</v>
      </c>
      <c r="T976" s="190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191" t="s">
        <v>154</v>
      </c>
      <c r="AT976" s="191" t="s">
        <v>149</v>
      </c>
      <c r="AU976" s="191" t="s">
        <v>80</v>
      </c>
      <c r="AY976" s="19" t="s">
        <v>146</v>
      </c>
      <c r="BE976" s="192">
        <f>IF(N976="základní",J976,0)</f>
        <v>0</v>
      </c>
      <c r="BF976" s="192">
        <f>IF(N976="snížená",J976,0)</f>
        <v>0</v>
      </c>
      <c r="BG976" s="192">
        <f>IF(N976="zákl. přenesená",J976,0)</f>
        <v>0</v>
      </c>
      <c r="BH976" s="192">
        <f>IF(N976="sníž. přenesená",J976,0)</f>
        <v>0</v>
      </c>
      <c r="BI976" s="192">
        <f>IF(N976="nulová",J976,0)</f>
        <v>0</v>
      </c>
      <c r="BJ976" s="19" t="s">
        <v>78</v>
      </c>
      <c r="BK976" s="192">
        <f>ROUND(I976*H976,2)</f>
        <v>0</v>
      </c>
      <c r="BL976" s="19" t="s">
        <v>154</v>
      </c>
      <c r="BM976" s="191" t="s">
        <v>1434</v>
      </c>
    </row>
    <row r="977" spans="1:65" s="2" customFormat="1" ht="29.25">
      <c r="A977" s="36"/>
      <c r="B977" s="37"/>
      <c r="C977" s="38"/>
      <c r="D977" s="193" t="s">
        <v>156</v>
      </c>
      <c r="E977" s="38"/>
      <c r="F977" s="194" t="s">
        <v>1435</v>
      </c>
      <c r="G977" s="38"/>
      <c r="H977" s="38"/>
      <c r="I977" s="195"/>
      <c r="J977" s="38"/>
      <c r="K977" s="38"/>
      <c r="L977" s="41"/>
      <c r="M977" s="196"/>
      <c r="N977" s="197"/>
      <c r="O977" s="66"/>
      <c r="P977" s="66"/>
      <c r="Q977" s="66"/>
      <c r="R977" s="66"/>
      <c r="S977" s="66"/>
      <c r="T977" s="67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T977" s="19" t="s">
        <v>156</v>
      </c>
      <c r="AU977" s="19" t="s">
        <v>80</v>
      </c>
    </row>
    <row r="978" spans="1:65" s="2" customFormat="1" ht="11.25">
      <c r="A978" s="36"/>
      <c r="B978" s="37"/>
      <c r="C978" s="38"/>
      <c r="D978" s="245" t="s">
        <v>595</v>
      </c>
      <c r="E978" s="38"/>
      <c r="F978" s="246" t="s">
        <v>1436</v>
      </c>
      <c r="G978" s="38"/>
      <c r="H978" s="38"/>
      <c r="I978" s="195"/>
      <c r="J978" s="38"/>
      <c r="K978" s="38"/>
      <c r="L978" s="41"/>
      <c r="M978" s="196"/>
      <c r="N978" s="197"/>
      <c r="O978" s="66"/>
      <c r="P978" s="66"/>
      <c r="Q978" s="66"/>
      <c r="R978" s="66"/>
      <c r="S978" s="66"/>
      <c r="T978" s="67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T978" s="19" t="s">
        <v>595</v>
      </c>
      <c r="AU978" s="19" t="s">
        <v>80</v>
      </c>
    </row>
    <row r="979" spans="1:65" s="13" customFormat="1" ht="11.25">
      <c r="B979" s="198"/>
      <c r="C979" s="199"/>
      <c r="D979" s="193" t="s">
        <v>158</v>
      </c>
      <c r="E979" s="200" t="s">
        <v>19</v>
      </c>
      <c r="F979" s="201" t="s">
        <v>1437</v>
      </c>
      <c r="G979" s="199"/>
      <c r="H979" s="200" t="s">
        <v>19</v>
      </c>
      <c r="I979" s="202"/>
      <c r="J979" s="199"/>
      <c r="K979" s="199"/>
      <c r="L979" s="203"/>
      <c r="M979" s="204"/>
      <c r="N979" s="205"/>
      <c r="O979" s="205"/>
      <c r="P979" s="205"/>
      <c r="Q979" s="205"/>
      <c r="R979" s="205"/>
      <c r="S979" s="205"/>
      <c r="T979" s="206"/>
      <c r="AT979" s="207" t="s">
        <v>158</v>
      </c>
      <c r="AU979" s="207" t="s">
        <v>80</v>
      </c>
      <c r="AV979" s="13" t="s">
        <v>78</v>
      </c>
      <c r="AW979" s="13" t="s">
        <v>33</v>
      </c>
      <c r="AX979" s="13" t="s">
        <v>71</v>
      </c>
      <c r="AY979" s="207" t="s">
        <v>146</v>
      </c>
    </row>
    <row r="980" spans="1:65" s="14" customFormat="1" ht="11.25">
      <c r="B980" s="208"/>
      <c r="C980" s="209"/>
      <c r="D980" s="193" t="s">
        <v>158</v>
      </c>
      <c r="E980" s="210" t="s">
        <v>19</v>
      </c>
      <c r="F980" s="211" t="s">
        <v>1438</v>
      </c>
      <c r="G980" s="209"/>
      <c r="H980" s="212">
        <v>10.176</v>
      </c>
      <c r="I980" s="213"/>
      <c r="J980" s="209"/>
      <c r="K980" s="209"/>
      <c r="L980" s="214"/>
      <c r="M980" s="215"/>
      <c r="N980" s="216"/>
      <c r="O980" s="216"/>
      <c r="P980" s="216"/>
      <c r="Q980" s="216"/>
      <c r="R980" s="216"/>
      <c r="S980" s="216"/>
      <c r="T980" s="217"/>
      <c r="AT980" s="218" t="s">
        <v>158</v>
      </c>
      <c r="AU980" s="218" t="s">
        <v>80</v>
      </c>
      <c r="AV980" s="14" t="s">
        <v>80</v>
      </c>
      <c r="AW980" s="14" t="s">
        <v>33</v>
      </c>
      <c r="AX980" s="14" t="s">
        <v>71</v>
      </c>
      <c r="AY980" s="218" t="s">
        <v>146</v>
      </c>
    </row>
    <row r="981" spans="1:65" s="15" customFormat="1" ht="11.25">
      <c r="B981" s="219"/>
      <c r="C981" s="220"/>
      <c r="D981" s="193" t="s">
        <v>158</v>
      </c>
      <c r="E981" s="221" t="s">
        <v>19</v>
      </c>
      <c r="F981" s="222" t="s">
        <v>161</v>
      </c>
      <c r="G981" s="220"/>
      <c r="H981" s="223">
        <v>10.176</v>
      </c>
      <c r="I981" s="224"/>
      <c r="J981" s="220"/>
      <c r="K981" s="220"/>
      <c r="L981" s="225"/>
      <c r="M981" s="226"/>
      <c r="N981" s="227"/>
      <c r="O981" s="227"/>
      <c r="P981" s="227"/>
      <c r="Q981" s="227"/>
      <c r="R981" s="227"/>
      <c r="S981" s="227"/>
      <c r="T981" s="228"/>
      <c r="AT981" s="229" t="s">
        <v>158</v>
      </c>
      <c r="AU981" s="229" t="s">
        <v>80</v>
      </c>
      <c r="AV981" s="15" t="s">
        <v>154</v>
      </c>
      <c r="AW981" s="15" t="s">
        <v>33</v>
      </c>
      <c r="AX981" s="15" t="s">
        <v>78</v>
      </c>
      <c r="AY981" s="229" t="s">
        <v>146</v>
      </c>
    </row>
    <row r="982" spans="1:65" s="2" customFormat="1" ht="37.9" customHeight="1">
      <c r="A982" s="36"/>
      <c r="B982" s="37"/>
      <c r="C982" s="180" t="s">
        <v>1439</v>
      </c>
      <c r="D982" s="180" t="s">
        <v>149</v>
      </c>
      <c r="E982" s="181" t="s">
        <v>1440</v>
      </c>
      <c r="F982" s="182" t="s">
        <v>1441</v>
      </c>
      <c r="G982" s="183" t="s">
        <v>173</v>
      </c>
      <c r="H982" s="184">
        <v>10.176</v>
      </c>
      <c r="I982" s="185"/>
      <c r="J982" s="186">
        <f>ROUND(I982*H982,2)</f>
        <v>0</v>
      </c>
      <c r="K982" s="182" t="s">
        <v>592</v>
      </c>
      <c r="L982" s="41"/>
      <c r="M982" s="187" t="s">
        <v>19</v>
      </c>
      <c r="N982" s="188" t="s">
        <v>42</v>
      </c>
      <c r="O982" s="66"/>
      <c r="P982" s="189">
        <f>O982*H982</f>
        <v>0</v>
      </c>
      <c r="Q982" s="189">
        <v>0</v>
      </c>
      <c r="R982" s="189">
        <f>Q982*H982</f>
        <v>0</v>
      </c>
      <c r="S982" s="189">
        <v>0</v>
      </c>
      <c r="T982" s="190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191" t="s">
        <v>154</v>
      </c>
      <c r="AT982" s="191" t="s">
        <v>149</v>
      </c>
      <c r="AU982" s="191" t="s">
        <v>80</v>
      </c>
      <c r="AY982" s="19" t="s">
        <v>146</v>
      </c>
      <c r="BE982" s="192">
        <f>IF(N982="základní",J982,0)</f>
        <v>0</v>
      </c>
      <c r="BF982" s="192">
        <f>IF(N982="snížená",J982,0)</f>
        <v>0</v>
      </c>
      <c r="BG982" s="192">
        <f>IF(N982="zákl. přenesená",J982,0)</f>
        <v>0</v>
      </c>
      <c r="BH982" s="192">
        <f>IF(N982="sníž. přenesená",J982,0)</f>
        <v>0</v>
      </c>
      <c r="BI982" s="192">
        <f>IF(N982="nulová",J982,0)</f>
        <v>0</v>
      </c>
      <c r="BJ982" s="19" t="s">
        <v>78</v>
      </c>
      <c r="BK982" s="192">
        <f>ROUND(I982*H982,2)</f>
        <v>0</v>
      </c>
      <c r="BL982" s="19" t="s">
        <v>154</v>
      </c>
      <c r="BM982" s="191" t="s">
        <v>1442</v>
      </c>
    </row>
    <row r="983" spans="1:65" s="2" customFormat="1" ht="29.25">
      <c r="A983" s="36"/>
      <c r="B983" s="37"/>
      <c r="C983" s="38"/>
      <c r="D983" s="193" t="s">
        <v>156</v>
      </c>
      <c r="E983" s="38"/>
      <c r="F983" s="194" t="s">
        <v>1443</v>
      </c>
      <c r="G983" s="38"/>
      <c r="H983" s="38"/>
      <c r="I983" s="195"/>
      <c r="J983" s="38"/>
      <c r="K983" s="38"/>
      <c r="L983" s="41"/>
      <c r="M983" s="196"/>
      <c r="N983" s="197"/>
      <c r="O983" s="66"/>
      <c r="P983" s="66"/>
      <c r="Q983" s="66"/>
      <c r="R983" s="66"/>
      <c r="S983" s="66"/>
      <c r="T983" s="67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9" t="s">
        <v>156</v>
      </c>
      <c r="AU983" s="19" t="s">
        <v>80</v>
      </c>
    </row>
    <row r="984" spans="1:65" s="2" customFormat="1" ht="11.25">
      <c r="A984" s="36"/>
      <c r="B984" s="37"/>
      <c r="C984" s="38"/>
      <c r="D984" s="245" t="s">
        <v>595</v>
      </c>
      <c r="E984" s="38"/>
      <c r="F984" s="246" t="s">
        <v>1444</v>
      </c>
      <c r="G984" s="38"/>
      <c r="H984" s="38"/>
      <c r="I984" s="195"/>
      <c r="J984" s="38"/>
      <c r="K984" s="38"/>
      <c r="L984" s="41"/>
      <c r="M984" s="196"/>
      <c r="N984" s="197"/>
      <c r="O984" s="66"/>
      <c r="P984" s="66"/>
      <c r="Q984" s="66"/>
      <c r="R984" s="66"/>
      <c r="S984" s="66"/>
      <c r="T984" s="67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T984" s="19" t="s">
        <v>595</v>
      </c>
      <c r="AU984" s="19" t="s">
        <v>80</v>
      </c>
    </row>
    <row r="985" spans="1:65" s="13" customFormat="1" ht="11.25">
      <c r="B985" s="198"/>
      <c r="C985" s="199"/>
      <c r="D985" s="193" t="s">
        <v>158</v>
      </c>
      <c r="E985" s="200" t="s">
        <v>19</v>
      </c>
      <c r="F985" s="201" t="s">
        <v>1437</v>
      </c>
      <c r="G985" s="199"/>
      <c r="H985" s="200" t="s">
        <v>19</v>
      </c>
      <c r="I985" s="202"/>
      <c r="J985" s="199"/>
      <c r="K985" s="199"/>
      <c r="L985" s="203"/>
      <c r="M985" s="204"/>
      <c r="N985" s="205"/>
      <c r="O985" s="205"/>
      <c r="P985" s="205"/>
      <c r="Q985" s="205"/>
      <c r="R985" s="205"/>
      <c r="S985" s="205"/>
      <c r="T985" s="206"/>
      <c r="AT985" s="207" t="s">
        <v>158</v>
      </c>
      <c r="AU985" s="207" t="s">
        <v>80</v>
      </c>
      <c r="AV985" s="13" t="s">
        <v>78</v>
      </c>
      <c r="AW985" s="13" t="s">
        <v>33</v>
      </c>
      <c r="AX985" s="13" t="s">
        <v>71</v>
      </c>
      <c r="AY985" s="207" t="s">
        <v>146</v>
      </c>
    </row>
    <row r="986" spans="1:65" s="14" customFormat="1" ht="11.25">
      <c r="B986" s="208"/>
      <c r="C986" s="209"/>
      <c r="D986" s="193" t="s">
        <v>158</v>
      </c>
      <c r="E986" s="210" t="s">
        <v>19</v>
      </c>
      <c r="F986" s="211" t="s">
        <v>1438</v>
      </c>
      <c r="G986" s="209"/>
      <c r="H986" s="212">
        <v>10.176</v>
      </c>
      <c r="I986" s="213"/>
      <c r="J986" s="209"/>
      <c r="K986" s="209"/>
      <c r="L986" s="214"/>
      <c r="M986" s="215"/>
      <c r="N986" s="216"/>
      <c r="O986" s="216"/>
      <c r="P986" s="216"/>
      <c r="Q986" s="216"/>
      <c r="R986" s="216"/>
      <c r="S986" s="216"/>
      <c r="T986" s="217"/>
      <c r="AT986" s="218" t="s">
        <v>158</v>
      </c>
      <c r="AU986" s="218" t="s">
        <v>80</v>
      </c>
      <c r="AV986" s="14" t="s">
        <v>80</v>
      </c>
      <c r="AW986" s="14" t="s">
        <v>33</v>
      </c>
      <c r="AX986" s="14" t="s">
        <v>71</v>
      </c>
      <c r="AY986" s="218" t="s">
        <v>146</v>
      </c>
    </row>
    <row r="987" spans="1:65" s="15" customFormat="1" ht="11.25">
      <c r="B987" s="219"/>
      <c r="C987" s="220"/>
      <c r="D987" s="193" t="s">
        <v>158</v>
      </c>
      <c r="E987" s="221" t="s">
        <v>19</v>
      </c>
      <c r="F987" s="222" t="s">
        <v>161</v>
      </c>
      <c r="G987" s="220"/>
      <c r="H987" s="223">
        <v>10.176</v>
      </c>
      <c r="I987" s="224"/>
      <c r="J987" s="220"/>
      <c r="K987" s="220"/>
      <c r="L987" s="225"/>
      <c r="M987" s="226"/>
      <c r="N987" s="227"/>
      <c r="O987" s="227"/>
      <c r="P987" s="227"/>
      <c r="Q987" s="227"/>
      <c r="R987" s="227"/>
      <c r="S987" s="227"/>
      <c r="T987" s="228"/>
      <c r="AT987" s="229" t="s">
        <v>158</v>
      </c>
      <c r="AU987" s="229" t="s">
        <v>80</v>
      </c>
      <c r="AV987" s="15" t="s">
        <v>154</v>
      </c>
      <c r="AW987" s="15" t="s">
        <v>33</v>
      </c>
      <c r="AX987" s="15" t="s">
        <v>78</v>
      </c>
      <c r="AY987" s="229" t="s">
        <v>146</v>
      </c>
    </row>
    <row r="988" spans="1:65" s="2" customFormat="1" ht="33" customHeight="1">
      <c r="A988" s="36"/>
      <c r="B988" s="37"/>
      <c r="C988" s="180" t="s">
        <v>1445</v>
      </c>
      <c r="D988" s="180" t="s">
        <v>149</v>
      </c>
      <c r="E988" s="181" t="s">
        <v>1446</v>
      </c>
      <c r="F988" s="182" t="s">
        <v>1447</v>
      </c>
      <c r="G988" s="183" t="s">
        <v>173</v>
      </c>
      <c r="H988" s="184">
        <v>0.128</v>
      </c>
      <c r="I988" s="185"/>
      <c r="J988" s="186">
        <f>ROUND(I988*H988,2)</f>
        <v>0</v>
      </c>
      <c r="K988" s="182" t="s">
        <v>592</v>
      </c>
      <c r="L988" s="41"/>
      <c r="M988" s="187" t="s">
        <v>19</v>
      </c>
      <c r="N988" s="188" t="s">
        <v>42</v>
      </c>
      <c r="O988" s="66"/>
      <c r="P988" s="189">
        <f>O988*H988</f>
        <v>0</v>
      </c>
      <c r="Q988" s="189">
        <v>0</v>
      </c>
      <c r="R988" s="189">
        <f>Q988*H988</f>
        <v>0</v>
      </c>
      <c r="S988" s="189">
        <v>0</v>
      </c>
      <c r="T988" s="190">
        <f>S988*H988</f>
        <v>0</v>
      </c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R988" s="191" t="s">
        <v>154</v>
      </c>
      <c r="AT988" s="191" t="s">
        <v>149</v>
      </c>
      <c r="AU988" s="191" t="s">
        <v>80</v>
      </c>
      <c r="AY988" s="19" t="s">
        <v>146</v>
      </c>
      <c r="BE988" s="192">
        <f>IF(N988="základní",J988,0)</f>
        <v>0</v>
      </c>
      <c r="BF988" s="192">
        <f>IF(N988="snížená",J988,0)</f>
        <v>0</v>
      </c>
      <c r="BG988" s="192">
        <f>IF(N988="zákl. přenesená",J988,0)</f>
        <v>0</v>
      </c>
      <c r="BH988" s="192">
        <f>IF(N988="sníž. přenesená",J988,0)</f>
        <v>0</v>
      </c>
      <c r="BI988" s="192">
        <f>IF(N988="nulová",J988,0)</f>
        <v>0</v>
      </c>
      <c r="BJ988" s="19" t="s">
        <v>78</v>
      </c>
      <c r="BK988" s="192">
        <f>ROUND(I988*H988,2)</f>
        <v>0</v>
      </c>
      <c r="BL988" s="19" t="s">
        <v>154</v>
      </c>
      <c r="BM988" s="191" t="s">
        <v>1448</v>
      </c>
    </row>
    <row r="989" spans="1:65" s="2" customFormat="1" ht="29.25">
      <c r="A989" s="36"/>
      <c r="B989" s="37"/>
      <c r="C989" s="38"/>
      <c r="D989" s="193" t="s">
        <v>156</v>
      </c>
      <c r="E989" s="38"/>
      <c r="F989" s="194" t="s">
        <v>1449</v>
      </c>
      <c r="G989" s="38"/>
      <c r="H989" s="38"/>
      <c r="I989" s="195"/>
      <c r="J989" s="38"/>
      <c r="K989" s="38"/>
      <c r="L989" s="41"/>
      <c r="M989" s="196"/>
      <c r="N989" s="197"/>
      <c r="O989" s="66"/>
      <c r="P989" s="66"/>
      <c r="Q989" s="66"/>
      <c r="R989" s="66"/>
      <c r="S989" s="66"/>
      <c r="T989" s="67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T989" s="19" t="s">
        <v>156</v>
      </c>
      <c r="AU989" s="19" t="s">
        <v>80</v>
      </c>
    </row>
    <row r="990" spans="1:65" s="2" customFormat="1" ht="11.25">
      <c r="A990" s="36"/>
      <c r="B990" s="37"/>
      <c r="C990" s="38"/>
      <c r="D990" s="245" t="s">
        <v>595</v>
      </c>
      <c r="E990" s="38"/>
      <c r="F990" s="246" t="s">
        <v>1450</v>
      </c>
      <c r="G990" s="38"/>
      <c r="H990" s="38"/>
      <c r="I990" s="195"/>
      <c r="J990" s="38"/>
      <c r="K990" s="38"/>
      <c r="L990" s="41"/>
      <c r="M990" s="196"/>
      <c r="N990" s="197"/>
      <c r="O990" s="66"/>
      <c r="P990" s="66"/>
      <c r="Q990" s="66"/>
      <c r="R990" s="66"/>
      <c r="S990" s="66"/>
      <c r="T990" s="67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T990" s="19" t="s">
        <v>595</v>
      </c>
      <c r="AU990" s="19" t="s">
        <v>80</v>
      </c>
    </row>
    <row r="991" spans="1:65" s="14" customFormat="1" ht="11.25">
      <c r="B991" s="208"/>
      <c r="C991" s="209"/>
      <c r="D991" s="193" t="s">
        <v>158</v>
      </c>
      <c r="E991" s="210" t="s">
        <v>19</v>
      </c>
      <c r="F991" s="211" t="s">
        <v>1451</v>
      </c>
      <c r="G991" s="209"/>
      <c r="H991" s="212">
        <v>0.128</v>
      </c>
      <c r="I991" s="213"/>
      <c r="J991" s="209"/>
      <c r="K991" s="209"/>
      <c r="L991" s="214"/>
      <c r="M991" s="215"/>
      <c r="N991" s="216"/>
      <c r="O991" s="216"/>
      <c r="P991" s="216"/>
      <c r="Q991" s="216"/>
      <c r="R991" s="216"/>
      <c r="S991" s="216"/>
      <c r="T991" s="217"/>
      <c r="AT991" s="218" t="s">
        <v>158</v>
      </c>
      <c r="AU991" s="218" t="s">
        <v>80</v>
      </c>
      <c r="AV991" s="14" t="s">
        <v>80</v>
      </c>
      <c r="AW991" s="14" t="s">
        <v>33</v>
      </c>
      <c r="AX991" s="14" t="s">
        <v>71</v>
      </c>
      <c r="AY991" s="218" t="s">
        <v>146</v>
      </c>
    </row>
    <row r="992" spans="1:65" s="15" customFormat="1" ht="11.25">
      <c r="B992" s="219"/>
      <c r="C992" s="220"/>
      <c r="D992" s="193" t="s">
        <v>158</v>
      </c>
      <c r="E992" s="221" t="s">
        <v>19</v>
      </c>
      <c r="F992" s="222" t="s">
        <v>161</v>
      </c>
      <c r="G992" s="220"/>
      <c r="H992" s="223">
        <v>0.128</v>
      </c>
      <c r="I992" s="224"/>
      <c r="J992" s="220"/>
      <c r="K992" s="220"/>
      <c r="L992" s="225"/>
      <c r="M992" s="226"/>
      <c r="N992" s="227"/>
      <c r="O992" s="227"/>
      <c r="P992" s="227"/>
      <c r="Q992" s="227"/>
      <c r="R992" s="227"/>
      <c r="S992" s="227"/>
      <c r="T992" s="228"/>
      <c r="AT992" s="229" t="s">
        <v>158</v>
      </c>
      <c r="AU992" s="229" t="s">
        <v>80</v>
      </c>
      <c r="AV992" s="15" t="s">
        <v>154</v>
      </c>
      <c r="AW992" s="15" t="s">
        <v>33</v>
      </c>
      <c r="AX992" s="15" t="s">
        <v>78</v>
      </c>
      <c r="AY992" s="229" t="s">
        <v>146</v>
      </c>
    </row>
    <row r="993" spans="1:65" s="2" customFormat="1" ht="24.2" customHeight="1">
      <c r="A993" s="36"/>
      <c r="B993" s="37"/>
      <c r="C993" s="180" t="s">
        <v>1452</v>
      </c>
      <c r="D993" s="180" t="s">
        <v>149</v>
      </c>
      <c r="E993" s="181" t="s">
        <v>1453</v>
      </c>
      <c r="F993" s="182" t="s">
        <v>1454</v>
      </c>
      <c r="G993" s="183" t="s">
        <v>173</v>
      </c>
      <c r="H993" s="184">
        <v>28.620999999999999</v>
      </c>
      <c r="I993" s="185"/>
      <c r="J993" s="186">
        <f>ROUND(I993*H993,2)</f>
        <v>0</v>
      </c>
      <c r="K993" s="182" t="s">
        <v>592</v>
      </c>
      <c r="L993" s="41"/>
      <c r="M993" s="187" t="s">
        <v>19</v>
      </c>
      <c r="N993" s="188" t="s">
        <v>42</v>
      </c>
      <c r="O993" s="66"/>
      <c r="P993" s="189">
        <f>O993*H993</f>
        <v>0</v>
      </c>
      <c r="Q993" s="189">
        <v>0</v>
      </c>
      <c r="R993" s="189">
        <f>Q993*H993</f>
        <v>0</v>
      </c>
      <c r="S993" s="189">
        <v>0</v>
      </c>
      <c r="T993" s="190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191" t="s">
        <v>154</v>
      </c>
      <c r="AT993" s="191" t="s">
        <v>149</v>
      </c>
      <c r="AU993" s="191" t="s">
        <v>80</v>
      </c>
      <c r="AY993" s="19" t="s">
        <v>146</v>
      </c>
      <c r="BE993" s="192">
        <f>IF(N993="základní",J993,0)</f>
        <v>0</v>
      </c>
      <c r="BF993" s="192">
        <f>IF(N993="snížená",J993,0)</f>
        <v>0</v>
      </c>
      <c r="BG993" s="192">
        <f>IF(N993="zákl. přenesená",J993,0)</f>
        <v>0</v>
      </c>
      <c r="BH993" s="192">
        <f>IF(N993="sníž. přenesená",J993,0)</f>
        <v>0</v>
      </c>
      <c r="BI993" s="192">
        <f>IF(N993="nulová",J993,0)</f>
        <v>0</v>
      </c>
      <c r="BJ993" s="19" t="s">
        <v>78</v>
      </c>
      <c r="BK993" s="192">
        <f>ROUND(I993*H993,2)</f>
        <v>0</v>
      </c>
      <c r="BL993" s="19" t="s">
        <v>154</v>
      </c>
      <c r="BM993" s="191" t="s">
        <v>1455</v>
      </c>
    </row>
    <row r="994" spans="1:65" s="2" customFormat="1" ht="19.5">
      <c r="A994" s="36"/>
      <c r="B994" s="37"/>
      <c r="C994" s="38"/>
      <c r="D994" s="193" t="s">
        <v>156</v>
      </c>
      <c r="E994" s="38"/>
      <c r="F994" s="194" t="s">
        <v>1456</v>
      </c>
      <c r="G994" s="38"/>
      <c r="H994" s="38"/>
      <c r="I994" s="195"/>
      <c r="J994" s="38"/>
      <c r="K994" s="38"/>
      <c r="L994" s="41"/>
      <c r="M994" s="196"/>
      <c r="N994" s="197"/>
      <c r="O994" s="66"/>
      <c r="P994" s="66"/>
      <c r="Q994" s="66"/>
      <c r="R994" s="66"/>
      <c r="S994" s="66"/>
      <c r="T994" s="67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T994" s="19" t="s">
        <v>156</v>
      </c>
      <c r="AU994" s="19" t="s">
        <v>80</v>
      </c>
    </row>
    <row r="995" spans="1:65" s="2" customFormat="1" ht="11.25">
      <c r="A995" s="36"/>
      <c r="B995" s="37"/>
      <c r="C995" s="38"/>
      <c r="D995" s="245" t="s">
        <v>595</v>
      </c>
      <c r="E995" s="38"/>
      <c r="F995" s="246" t="s">
        <v>1457</v>
      </c>
      <c r="G995" s="38"/>
      <c r="H995" s="38"/>
      <c r="I995" s="195"/>
      <c r="J995" s="38"/>
      <c r="K995" s="38"/>
      <c r="L995" s="41"/>
      <c r="M995" s="196"/>
      <c r="N995" s="197"/>
      <c r="O995" s="66"/>
      <c r="P995" s="66"/>
      <c r="Q995" s="66"/>
      <c r="R995" s="66"/>
      <c r="S995" s="66"/>
      <c r="T995" s="67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T995" s="19" t="s">
        <v>595</v>
      </c>
      <c r="AU995" s="19" t="s">
        <v>80</v>
      </c>
    </row>
    <row r="996" spans="1:65" s="13" customFormat="1" ht="11.25">
      <c r="B996" s="198"/>
      <c r="C996" s="199"/>
      <c r="D996" s="193" t="s">
        <v>158</v>
      </c>
      <c r="E996" s="200" t="s">
        <v>19</v>
      </c>
      <c r="F996" s="201" t="s">
        <v>1458</v>
      </c>
      <c r="G996" s="199"/>
      <c r="H996" s="200" t="s">
        <v>19</v>
      </c>
      <c r="I996" s="202"/>
      <c r="J996" s="199"/>
      <c r="K996" s="199"/>
      <c r="L996" s="203"/>
      <c r="M996" s="204"/>
      <c r="N996" s="205"/>
      <c r="O996" s="205"/>
      <c r="P996" s="205"/>
      <c r="Q996" s="205"/>
      <c r="R996" s="205"/>
      <c r="S996" s="205"/>
      <c r="T996" s="206"/>
      <c r="AT996" s="207" t="s">
        <v>158</v>
      </c>
      <c r="AU996" s="207" t="s">
        <v>80</v>
      </c>
      <c r="AV996" s="13" t="s">
        <v>78</v>
      </c>
      <c r="AW996" s="13" t="s">
        <v>33</v>
      </c>
      <c r="AX996" s="13" t="s">
        <v>71</v>
      </c>
      <c r="AY996" s="207" t="s">
        <v>146</v>
      </c>
    </row>
    <row r="997" spans="1:65" s="14" customFormat="1" ht="11.25">
      <c r="B997" s="208"/>
      <c r="C997" s="209"/>
      <c r="D997" s="193" t="s">
        <v>158</v>
      </c>
      <c r="E997" s="210" t="s">
        <v>19</v>
      </c>
      <c r="F997" s="211" t="s">
        <v>1459</v>
      </c>
      <c r="G997" s="209"/>
      <c r="H997" s="212">
        <v>9.1530000000000005</v>
      </c>
      <c r="I997" s="213"/>
      <c r="J997" s="209"/>
      <c r="K997" s="209"/>
      <c r="L997" s="214"/>
      <c r="M997" s="215"/>
      <c r="N997" s="216"/>
      <c r="O997" s="216"/>
      <c r="P997" s="216"/>
      <c r="Q997" s="216"/>
      <c r="R997" s="216"/>
      <c r="S997" s="216"/>
      <c r="T997" s="217"/>
      <c r="AT997" s="218" t="s">
        <v>158</v>
      </c>
      <c r="AU997" s="218" t="s">
        <v>80</v>
      </c>
      <c r="AV997" s="14" t="s">
        <v>80</v>
      </c>
      <c r="AW997" s="14" t="s">
        <v>33</v>
      </c>
      <c r="AX997" s="14" t="s">
        <v>71</v>
      </c>
      <c r="AY997" s="218" t="s">
        <v>146</v>
      </c>
    </row>
    <row r="998" spans="1:65" s="13" customFormat="1" ht="11.25">
      <c r="B998" s="198"/>
      <c r="C998" s="199"/>
      <c r="D998" s="193" t="s">
        <v>158</v>
      </c>
      <c r="E998" s="200" t="s">
        <v>19</v>
      </c>
      <c r="F998" s="201" t="s">
        <v>1460</v>
      </c>
      <c r="G998" s="199"/>
      <c r="H998" s="200" t="s">
        <v>19</v>
      </c>
      <c r="I998" s="202"/>
      <c r="J998" s="199"/>
      <c r="K998" s="199"/>
      <c r="L998" s="203"/>
      <c r="M998" s="204"/>
      <c r="N998" s="205"/>
      <c r="O998" s="205"/>
      <c r="P998" s="205"/>
      <c r="Q998" s="205"/>
      <c r="R998" s="205"/>
      <c r="S998" s="205"/>
      <c r="T998" s="206"/>
      <c r="AT998" s="207" t="s">
        <v>158</v>
      </c>
      <c r="AU998" s="207" t="s">
        <v>80</v>
      </c>
      <c r="AV998" s="13" t="s">
        <v>78</v>
      </c>
      <c r="AW998" s="13" t="s">
        <v>33</v>
      </c>
      <c r="AX998" s="13" t="s">
        <v>71</v>
      </c>
      <c r="AY998" s="207" t="s">
        <v>146</v>
      </c>
    </row>
    <row r="999" spans="1:65" s="14" customFormat="1" ht="11.25">
      <c r="B999" s="208"/>
      <c r="C999" s="209"/>
      <c r="D999" s="193" t="s">
        <v>158</v>
      </c>
      <c r="E999" s="210" t="s">
        <v>19</v>
      </c>
      <c r="F999" s="211" t="s">
        <v>1461</v>
      </c>
      <c r="G999" s="209"/>
      <c r="H999" s="212">
        <v>19.468</v>
      </c>
      <c r="I999" s="213"/>
      <c r="J999" s="209"/>
      <c r="K999" s="209"/>
      <c r="L999" s="214"/>
      <c r="M999" s="215"/>
      <c r="N999" s="216"/>
      <c r="O999" s="216"/>
      <c r="P999" s="216"/>
      <c r="Q999" s="216"/>
      <c r="R999" s="216"/>
      <c r="S999" s="216"/>
      <c r="T999" s="217"/>
      <c r="AT999" s="218" t="s">
        <v>158</v>
      </c>
      <c r="AU999" s="218" t="s">
        <v>80</v>
      </c>
      <c r="AV999" s="14" t="s">
        <v>80</v>
      </c>
      <c r="AW999" s="14" t="s">
        <v>33</v>
      </c>
      <c r="AX999" s="14" t="s">
        <v>71</v>
      </c>
      <c r="AY999" s="218" t="s">
        <v>146</v>
      </c>
    </row>
    <row r="1000" spans="1:65" s="15" customFormat="1" ht="11.25">
      <c r="B1000" s="219"/>
      <c r="C1000" s="220"/>
      <c r="D1000" s="193" t="s">
        <v>158</v>
      </c>
      <c r="E1000" s="221" t="s">
        <v>19</v>
      </c>
      <c r="F1000" s="222" t="s">
        <v>161</v>
      </c>
      <c r="G1000" s="220"/>
      <c r="H1000" s="223">
        <v>28.620999999999999</v>
      </c>
      <c r="I1000" s="224"/>
      <c r="J1000" s="220"/>
      <c r="K1000" s="220"/>
      <c r="L1000" s="225"/>
      <c r="M1000" s="226"/>
      <c r="N1000" s="227"/>
      <c r="O1000" s="227"/>
      <c r="P1000" s="227"/>
      <c r="Q1000" s="227"/>
      <c r="R1000" s="227"/>
      <c r="S1000" s="227"/>
      <c r="T1000" s="228"/>
      <c r="AT1000" s="229" t="s">
        <v>158</v>
      </c>
      <c r="AU1000" s="229" t="s">
        <v>80</v>
      </c>
      <c r="AV1000" s="15" t="s">
        <v>154</v>
      </c>
      <c r="AW1000" s="15" t="s">
        <v>33</v>
      </c>
      <c r="AX1000" s="15" t="s">
        <v>78</v>
      </c>
      <c r="AY1000" s="229" t="s">
        <v>146</v>
      </c>
    </row>
    <row r="1001" spans="1:65" s="2" customFormat="1" ht="24.2" customHeight="1">
      <c r="A1001" s="36"/>
      <c r="B1001" s="37"/>
      <c r="C1001" s="180" t="s">
        <v>1462</v>
      </c>
      <c r="D1001" s="180" t="s">
        <v>149</v>
      </c>
      <c r="E1001" s="181" t="s">
        <v>1463</v>
      </c>
      <c r="F1001" s="182" t="s">
        <v>1464</v>
      </c>
      <c r="G1001" s="183" t="s">
        <v>173</v>
      </c>
      <c r="H1001" s="184">
        <v>28.620999999999999</v>
      </c>
      <c r="I1001" s="185"/>
      <c r="J1001" s="186">
        <f>ROUND(I1001*H1001,2)</f>
        <v>0</v>
      </c>
      <c r="K1001" s="182" t="s">
        <v>592</v>
      </c>
      <c r="L1001" s="41"/>
      <c r="M1001" s="187" t="s">
        <v>19</v>
      </c>
      <c r="N1001" s="188" t="s">
        <v>42</v>
      </c>
      <c r="O1001" s="66"/>
      <c r="P1001" s="189">
        <f>O1001*H1001</f>
        <v>0</v>
      </c>
      <c r="Q1001" s="189">
        <v>0</v>
      </c>
      <c r="R1001" s="189">
        <f>Q1001*H1001</f>
        <v>0</v>
      </c>
      <c r="S1001" s="189">
        <v>0</v>
      </c>
      <c r="T1001" s="190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91" t="s">
        <v>154</v>
      </c>
      <c r="AT1001" s="191" t="s">
        <v>149</v>
      </c>
      <c r="AU1001" s="191" t="s">
        <v>80</v>
      </c>
      <c r="AY1001" s="19" t="s">
        <v>146</v>
      </c>
      <c r="BE1001" s="192">
        <f>IF(N1001="základní",J1001,0)</f>
        <v>0</v>
      </c>
      <c r="BF1001" s="192">
        <f>IF(N1001="snížená",J1001,0)</f>
        <v>0</v>
      </c>
      <c r="BG1001" s="192">
        <f>IF(N1001="zákl. přenesená",J1001,0)</f>
        <v>0</v>
      </c>
      <c r="BH1001" s="192">
        <f>IF(N1001="sníž. přenesená",J1001,0)</f>
        <v>0</v>
      </c>
      <c r="BI1001" s="192">
        <f>IF(N1001="nulová",J1001,0)</f>
        <v>0</v>
      </c>
      <c r="BJ1001" s="19" t="s">
        <v>78</v>
      </c>
      <c r="BK1001" s="192">
        <f>ROUND(I1001*H1001,2)</f>
        <v>0</v>
      </c>
      <c r="BL1001" s="19" t="s">
        <v>154</v>
      </c>
      <c r="BM1001" s="191" t="s">
        <v>1465</v>
      </c>
    </row>
    <row r="1002" spans="1:65" s="2" customFormat="1" ht="19.5">
      <c r="A1002" s="36"/>
      <c r="B1002" s="37"/>
      <c r="C1002" s="38"/>
      <c r="D1002" s="193" t="s">
        <v>156</v>
      </c>
      <c r="E1002" s="38"/>
      <c r="F1002" s="194" t="s">
        <v>1466</v>
      </c>
      <c r="G1002" s="38"/>
      <c r="H1002" s="38"/>
      <c r="I1002" s="195"/>
      <c r="J1002" s="38"/>
      <c r="K1002" s="38"/>
      <c r="L1002" s="41"/>
      <c r="M1002" s="196"/>
      <c r="N1002" s="197"/>
      <c r="O1002" s="66"/>
      <c r="P1002" s="66"/>
      <c r="Q1002" s="66"/>
      <c r="R1002" s="66"/>
      <c r="S1002" s="66"/>
      <c r="T1002" s="67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T1002" s="19" t="s">
        <v>156</v>
      </c>
      <c r="AU1002" s="19" t="s">
        <v>80</v>
      </c>
    </row>
    <row r="1003" spans="1:65" s="2" customFormat="1" ht="11.25">
      <c r="A1003" s="36"/>
      <c r="B1003" s="37"/>
      <c r="C1003" s="38"/>
      <c r="D1003" s="245" t="s">
        <v>595</v>
      </c>
      <c r="E1003" s="38"/>
      <c r="F1003" s="246" t="s">
        <v>1467</v>
      </c>
      <c r="G1003" s="38"/>
      <c r="H1003" s="38"/>
      <c r="I1003" s="195"/>
      <c r="J1003" s="38"/>
      <c r="K1003" s="38"/>
      <c r="L1003" s="41"/>
      <c r="M1003" s="196"/>
      <c r="N1003" s="197"/>
      <c r="O1003" s="66"/>
      <c r="P1003" s="66"/>
      <c r="Q1003" s="66"/>
      <c r="R1003" s="66"/>
      <c r="S1003" s="66"/>
      <c r="T1003" s="67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T1003" s="19" t="s">
        <v>595</v>
      </c>
      <c r="AU1003" s="19" t="s">
        <v>80</v>
      </c>
    </row>
    <row r="1004" spans="1:65" s="13" customFormat="1" ht="11.25">
      <c r="B1004" s="198"/>
      <c r="C1004" s="199"/>
      <c r="D1004" s="193" t="s">
        <v>158</v>
      </c>
      <c r="E1004" s="200" t="s">
        <v>19</v>
      </c>
      <c r="F1004" s="201" t="s">
        <v>1458</v>
      </c>
      <c r="G1004" s="199"/>
      <c r="H1004" s="200" t="s">
        <v>19</v>
      </c>
      <c r="I1004" s="202"/>
      <c r="J1004" s="199"/>
      <c r="K1004" s="199"/>
      <c r="L1004" s="203"/>
      <c r="M1004" s="204"/>
      <c r="N1004" s="205"/>
      <c r="O1004" s="205"/>
      <c r="P1004" s="205"/>
      <c r="Q1004" s="205"/>
      <c r="R1004" s="205"/>
      <c r="S1004" s="205"/>
      <c r="T1004" s="206"/>
      <c r="AT1004" s="207" t="s">
        <v>158</v>
      </c>
      <c r="AU1004" s="207" t="s">
        <v>80</v>
      </c>
      <c r="AV1004" s="13" t="s">
        <v>78</v>
      </c>
      <c r="AW1004" s="13" t="s">
        <v>33</v>
      </c>
      <c r="AX1004" s="13" t="s">
        <v>71</v>
      </c>
      <c r="AY1004" s="207" t="s">
        <v>146</v>
      </c>
    </row>
    <row r="1005" spans="1:65" s="14" customFormat="1" ht="11.25">
      <c r="B1005" s="208"/>
      <c r="C1005" s="209"/>
      <c r="D1005" s="193" t="s">
        <v>158</v>
      </c>
      <c r="E1005" s="210" t="s">
        <v>19</v>
      </c>
      <c r="F1005" s="211" t="s">
        <v>1459</v>
      </c>
      <c r="G1005" s="209"/>
      <c r="H1005" s="212">
        <v>9.1530000000000005</v>
      </c>
      <c r="I1005" s="213"/>
      <c r="J1005" s="209"/>
      <c r="K1005" s="209"/>
      <c r="L1005" s="214"/>
      <c r="M1005" s="215"/>
      <c r="N1005" s="216"/>
      <c r="O1005" s="216"/>
      <c r="P1005" s="216"/>
      <c r="Q1005" s="216"/>
      <c r="R1005" s="216"/>
      <c r="S1005" s="216"/>
      <c r="T1005" s="217"/>
      <c r="AT1005" s="218" t="s">
        <v>158</v>
      </c>
      <c r="AU1005" s="218" t="s">
        <v>80</v>
      </c>
      <c r="AV1005" s="14" t="s">
        <v>80</v>
      </c>
      <c r="AW1005" s="14" t="s">
        <v>33</v>
      </c>
      <c r="AX1005" s="14" t="s">
        <v>71</v>
      </c>
      <c r="AY1005" s="218" t="s">
        <v>146</v>
      </c>
    </row>
    <row r="1006" spans="1:65" s="13" customFormat="1" ht="11.25">
      <c r="B1006" s="198"/>
      <c r="C1006" s="199"/>
      <c r="D1006" s="193" t="s">
        <v>158</v>
      </c>
      <c r="E1006" s="200" t="s">
        <v>19</v>
      </c>
      <c r="F1006" s="201" t="s">
        <v>1460</v>
      </c>
      <c r="G1006" s="199"/>
      <c r="H1006" s="200" t="s">
        <v>19</v>
      </c>
      <c r="I1006" s="202"/>
      <c r="J1006" s="199"/>
      <c r="K1006" s="199"/>
      <c r="L1006" s="203"/>
      <c r="M1006" s="204"/>
      <c r="N1006" s="205"/>
      <c r="O1006" s="205"/>
      <c r="P1006" s="205"/>
      <c r="Q1006" s="205"/>
      <c r="R1006" s="205"/>
      <c r="S1006" s="205"/>
      <c r="T1006" s="206"/>
      <c r="AT1006" s="207" t="s">
        <v>158</v>
      </c>
      <c r="AU1006" s="207" t="s">
        <v>80</v>
      </c>
      <c r="AV1006" s="13" t="s">
        <v>78</v>
      </c>
      <c r="AW1006" s="13" t="s">
        <v>33</v>
      </c>
      <c r="AX1006" s="13" t="s">
        <v>71</v>
      </c>
      <c r="AY1006" s="207" t="s">
        <v>146</v>
      </c>
    </row>
    <row r="1007" spans="1:65" s="14" customFormat="1" ht="11.25">
      <c r="B1007" s="208"/>
      <c r="C1007" s="209"/>
      <c r="D1007" s="193" t="s">
        <v>158</v>
      </c>
      <c r="E1007" s="210" t="s">
        <v>19</v>
      </c>
      <c r="F1007" s="211" t="s">
        <v>1461</v>
      </c>
      <c r="G1007" s="209"/>
      <c r="H1007" s="212">
        <v>19.468</v>
      </c>
      <c r="I1007" s="213"/>
      <c r="J1007" s="209"/>
      <c r="K1007" s="209"/>
      <c r="L1007" s="214"/>
      <c r="M1007" s="215"/>
      <c r="N1007" s="216"/>
      <c r="O1007" s="216"/>
      <c r="P1007" s="216"/>
      <c r="Q1007" s="216"/>
      <c r="R1007" s="216"/>
      <c r="S1007" s="216"/>
      <c r="T1007" s="217"/>
      <c r="AT1007" s="218" t="s">
        <v>158</v>
      </c>
      <c r="AU1007" s="218" t="s">
        <v>80</v>
      </c>
      <c r="AV1007" s="14" t="s">
        <v>80</v>
      </c>
      <c r="AW1007" s="14" t="s">
        <v>33</v>
      </c>
      <c r="AX1007" s="14" t="s">
        <v>71</v>
      </c>
      <c r="AY1007" s="218" t="s">
        <v>146</v>
      </c>
    </row>
    <row r="1008" spans="1:65" s="15" customFormat="1" ht="11.25">
      <c r="B1008" s="219"/>
      <c r="C1008" s="220"/>
      <c r="D1008" s="193" t="s">
        <v>158</v>
      </c>
      <c r="E1008" s="221" t="s">
        <v>19</v>
      </c>
      <c r="F1008" s="222" t="s">
        <v>161</v>
      </c>
      <c r="G1008" s="220"/>
      <c r="H1008" s="223">
        <v>28.620999999999999</v>
      </c>
      <c r="I1008" s="224"/>
      <c r="J1008" s="220"/>
      <c r="K1008" s="220"/>
      <c r="L1008" s="225"/>
      <c r="M1008" s="226"/>
      <c r="N1008" s="227"/>
      <c r="O1008" s="227"/>
      <c r="P1008" s="227"/>
      <c r="Q1008" s="227"/>
      <c r="R1008" s="227"/>
      <c r="S1008" s="227"/>
      <c r="T1008" s="228"/>
      <c r="AT1008" s="229" t="s">
        <v>158</v>
      </c>
      <c r="AU1008" s="229" t="s">
        <v>80</v>
      </c>
      <c r="AV1008" s="15" t="s">
        <v>154</v>
      </c>
      <c r="AW1008" s="15" t="s">
        <v>33</v>
      </c>
      <c r="AX1008" s="15" t="s">
        <v>78</v>
      </c>
      <c r="AY1008" s="229" t="s">
        <v>146</v>
      </c>
    </row>
    <row r="1009" spans="1:65" s="2" customFormat="1" ht="24.2" customHeight="1">
      <c r="A1009" s="36"/>
      <c r="B1009" s="37"/>
      <c r="C1009" s="180" t="s">
        <v>1468</v>
      </c>
      <c r="D1009" s="180" t="s">
        <v>149</v>
      </c>
      <c r="E1009" s="181" t="s">
        <v>1469</v>
      </c>
      <c r="F1009" s="182" t="s">
        <v>1470</v>
      </c>
      <c r="G1009" s="183" t="s">
        <v>173</v>
      </c>
      <c r="H1009" s="184">
        <v>2.488</v>
      </c>
      <c r="I1009" s="185"/>
      <c r="J1009" s="186">
        <f>ROUND(I1009*H1009,2)</f>
        <v>0</v>
      </c>
      <c r="K1009" s="182" t="s">
        <v>592</v>
      </c>
      <c r="L1009" s="41"/>
      <c r="M1009" s="187" t="s">
        <v>19</v>
      </c>
      <c r="N1009" s="188" t="s">
        <v>42</v>
      </c>
      <c r="O1009" s="66"/>
      <c r="P1009" s="189">
        <f>O1009*H1009</f>
        <v>0</v>
      </c>
      <c r="Q1009" s="189">
        <v>0</v>
      </c>
      <c r="R1009" s="189">
        <f>Q1009*H1009</f>
        <v>0</v>
      </c>
      <c r="S1009" s="189">
        <v>0</v>
      </c>
      <c r="T1009" s="190">
        <f>S1009*H1009</f>
        <v>0</v>
      </c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R1009" s="191" t="s">
        <v>154</v>
      </c>
      <c r="AT1009" s="191" t="s">
        <v>149</v>
      </c>
      <c r="AU1009" s="191" t="s">
        <v>80</v>
      </c>
      <c r="AY1009" s="19" t="s">
        <v>146</v>
      </c>
      <c r="BE1009" s="192">
        <f>IF(N1009="základní",J1009,0)</f>
        <v>0</v>
      </c>
      <c r="BF1009" s="192">
        <f>IF(N1009="snížená",J1009,0)</f>
        <v>0</v>
      </c>
      <c r="BG1009" s="192">
        <f>IF(N1009="zákl. přenesená",J1009,0)</f>
        <v>0</v>
      </c>
      <c r="BH1009" s="192">
        <f>IF(N1009="sníž. přenesená",J1009,0)</f>
        <v>0</v>
      </c>
      <c r="BI1009" s="192">
        <f>IF(N1009="nulová",J1009,0)</f>
        <v>0</v>
      </c>
      <c r="BJ1009" s="19" t="s">
        <v>78</v>
      </c>
      <c r="BK1009" s="192">
        <f>ROUND(I1009*H1009,2)</f>
        <v>0</v>
      </c>
      <c r="BL1009" s="19" t="s">
        <v>154</v>
      </c>
      <c r="BM1009" s="191" t="s">
        <v>1471</v>
      </c>
    </row>
    <row r="1010" spans="1:65" s="2" customFormat="1" ht="19.5">
      <c r="A1010" s="36"/>
      <c r="B1010" s="37"/>
      <c r="C1010" s="38"/>
      <c r="D1010" s="193" t="s">
        <v>156</v>
      </c>
      <c r="E1010" s="38"/>
      <c r="F1010" s="194" t="s">
        <v>1472</v>
      </c>
      <c r="G1010" s="38"/>
      <c r="H1010" s="38"/>
      <c r="I1010" s="195"/>
      <c r="J1010" s="38"/>
      <c r="K1010" s="38"/>
      <c r="L1010" s="41"/>
      <c r="M1010" s="196"/>
      <c r="N1010" s="197"/>
      <c r="O1010" s="66"/>
      <c r="P1010" s="66"/>
      <c r="Q1010" s="66"/>
      <c r="R1010" s="66"/>
      <c r="S1010" s="66"/>
      <c r="T1010" s="67"/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T1010" s="19" t="s">
        <v>156</v>
      </c>
      <c r="AU1010" s="19" t="s">
        <v>80</v>
      </c>
    </row>
    <row r="1011" spans="1:65" s="2" customFormat="1" ht="11.25">
      <c r="A1011" s="36"/>
      <c r="B1011" s="37"/>
      <c r="C1011" s="38"/>
      <c r="D1011" s="245" t="s">
        <v>595</v>
      </c>
      <c r="E1011" s="38"/>
      <c r="F1011" s="246" t="s">
        <v>1473</v>
      </c>
      <c r="G1011" s="38"/>
      <c r="H1011" s="38"/>
      <c r="I1011" s="195"/>
      <c r="J1011" s="38"/>
      <c r="K1011" s="38"/>
      <c r="L1011" s="41"/>
      <c r="M1011" s="196"/>
      <c r="N1011" s="197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595</v>
      </c>
      <c r="AU1011" s="19" t="s">
        <v>80</v>
      </c>
    </row>
    <row r="1012" spans="1:65" s="13" customFormat="1" ht="11.25">
      <c r="B1012" s="198"/>
      <c r="C1012" s="199"/>
      <c r="D1012" s="193" t="s">
        <v>158</v>
      </c>
      <c r="E1012" s="200" t="s">
        <v>19</v>
      </c>
      <c r="F1012" s="201" t="s">
        <v>1474</v>
      </c>
      <c r="G1012" s="199"/>
      <c r="H1012" s="200" t="s">
        <v>19</v>
      </c>
      <c r="I1012" s="202"/>
      <c r="J1012" s="199"/>
      <c r="K1012" s="199"/>
      <c r="L1012" s="203"/>
      <c r="M1012" s="204"/>
      <c r="N1012" s="205"/>
      <c r="O1012" s="205"/>
      <c r="P1012" s="205"/>
      <c r="Q1012" s="205"/>
      <c r="R1012" s="205"/>
      <c r="S1012" s="205"/>
      <c r="T1012" s="206"/>
      <c r="AT1012" s="207" t="s">
        <v>158</v>
      </c>
      <c r="AU1012" s="207" t="s">
        <v>80</v>
      </c>
      <c r="AV1012" s="13" t="s">
        <v>78</v>
      </c>
      <c r="AW1012" s="13" t="s">
        <v>33</v>
      </c>
      <c r="AX1012" s="13" t="s">
        <v>71</v>
      </c>
      <c r="AY1012" s="207" t="s">
        <v>146</v>
      </c>
    </row>
    <row r="1013" spans="1:65" s="14" customFormat="1" ht="11.25">
      <c r="B1013" s="208"/>
      <c r="C1013" s="209"/>
      <c r="D1013" s="193" t="s">
        <v>158</v>
      </c>
      <c r="E1013" s="210" t="s">
        <v>19</v>
      </c>
      <c r="F1013" s="211" t="s">
        <v>1475</v>
      </c>
      <c r="G1013" s="209"/>
      <c r="H1013" s="212">
        <v>2.488</v>
      </c>
      <c r="I1013" s="213"/>
      <c r="J1013" s="209"/>
      <c r="K1013" s="209"/>
      <c r="L1013" s="214"/>
      <c r="M1013" s="215"/>
      <c r="N1013" s="216"/>
      <c r="O1013" s="216"/>
      <c r="P1013" s="216"/>
      <c r="Q1013" s="216"/>
      <c r="R1013" s="216"/>
      <c r="S1013" s="216"/>
      <c r="T1013" s="217"/>
      <c r="AT1013" s="218" t="s">
        <v>158</v>
      </c>
      <c r="AU1013" s="218" t="s">
        <v>80</v>
      </c>
      <c r="AV1013" s="14" t="s">
        <v>80</v>
      </c>
      <c r="AW1013" s="14" t="s">
        <v>33</v>
      </c>
      <c r="AX1013" s="14" t="s">
        <v>71</v>
      </c>
      <c r="AY1013" s="218" t="s">
        <v>146</v>
      </c>
    </row>
    <row r="1014" spans="1:65" s="15" customFormat="1" ht="11.25">
      <c r="B1014" s="219"/>
      <c r="C1014" s="220"/>
      <c r="D1014" s="193" t="s">
        <v>158</v>
      </c>
      <c r="E1014" s="221" t="s">
        <v>19</v>
      </c>
      <c r="F1014" s="222" t="s">
        <v>161</v>
      </c>
      <c r="G1014" s="220"/>
      <c r="H1014" s="223">
        <v>2.488</v>
      </c>
      <c r="I1014" s="224"/>
      <c r="J1014" s="220"/>
      <c r="K1014" s="220"/>
      <c r="L1014" s="225"/>
      <c r="M1014" s="226"/>
      <c r="N1014" s="227"/>
      <c r="O1014" s="227"/>
      <c r="P1014" s="227"/>
      <c r="Q1014" s="227"/>
      <c r="R1014" s="227"/>
      <c r="S1014" s="227"/>
      <c r="T1014" s="228"/>
      <c r="AT1014" s="229" t="s">
        <v>158</v>
      </c>
      <c r="AU1014" s="229" t="s">
        <v>80</v>
      </c>
      <c r="AV1014" s="15" t="s">
        <v>154</v>
      </c>
      <c r="AW1014" s="15" t="s">
        <v>33</v>
      </c>
      <c r="AX1014" s="15" t="s">
        <v>78</v>
      </c>
      <c r="AY1014" s="229" t="s">
        <v>146</v>
      </c>
    </row>
    <row r="1015" spans="1:65" s="2" customFormat="1" ht="21.75" customHeight="1">
      <c r="A1015" s="36"/>
      <c r="B1015" s="37"/>
      <c r="C1015" s="180" t="s">
        <v>1476</v>
      </c>
      <c r="D1015" s="180" t="s">
        <v>149</v>
      </c>
      <c r="E1015" s="181" t="s">
        <v>1477</v>
      </c>
      <c r="F1015" s="182" t="s">
        <v>1478</v>
      </c>
      <c r="G1015" s="183" t="s">
        <v>209</v>
      </c>
      <c r="H1015" s="184">
        <v>20</v>
      </c>
      <c r="I1015" s="185"/>
      <c r="J1015" s="186">
        <f>ROUND(I1015*H1015,2)</f>
        <v>0</v>
      </c>
      <c r="K1015" s="182" t="s">
        <v>592</v>
      </c>
      <c r="L1015" s="41"/>
      <c r="M1015" s="187" t="s">
        <v>19</v>
      </c>
      <c r="N1015" s="188" t="s">
        <v>42</v>
      </c>
      <c r="O1015" s="66"/>
      <c r="P1015" s="189">
        <f>O1015*H1015</f>
        <v>0</v>
      </c>
      <c r="Q1015" s="189">
        <v>0</v>
      </c>
      <c r="R1015" s="189">
        <f>Q1015*H1015</f>
        <v>0</v>
      </c>
      <c r="S1015" s="189">
        <v>0</v>
      </c>
      <c r="T1015" s="190">
        <f>S1015*H1015</f>
        <v>0</v>
      </c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R1015" s="191" t="s">
        <v>154</v>
      </c>
      <c r="AT1015" s="191" t="s">
        <v>149</v>
      </c>
      <c r="AU1015" s="191" t="s">
        <v>80</v>
      </c>
      <c r="AY1015" s="19" t="s">
        <v>146</v>
      </c>
      <c r="BE1015" s="192">
        <f>IF(N1015="základní",J1015,0)</f>
        <v>0</v>
      </c>
      <c r="BF1015" s="192">
        <f>IF(N1015="snížená",J1015,0)</f>
        <v>0</v>
      </c>
      <c r="BG1015" s="192">
        <f>IF(N1015="zákl. přenesená",J1015,0)</f>
        <v>0</v>
      </c>
      <c r="BH1015" s="192">
        <f>IF(N1015="sníž. přenesená",J1015,0)</f>
        <v>0</v>
      </c>
      <c r="BI1015" s="192">
        <f>IF(N1015="nulová",J1015,0)</f>
        <v>0</v>
      </c>
      <c r="BJ1015" s="19" t="s">
        <v>78</v>
      </c>
      <c r="BK1015" s="192">
        <f>ROUND(I1015*H1015,2)</f>
        <v>0</v>
      </c>
      <c r="BL1015" s="19" t="s">
        <v>154</v>
      </c>
      <c r="BM1015" s="191" t="s">
        <v>1479</v>
      </c>
    </row>
    <row r="1016" spans="1:65" s="2" customFormat="1" ht="11.25">
      <c r="A1016" s="36"/>
      <c r="B1016" s="37"/>
      <c r="C1016" s="38"/>
      <c r="D1016" s="193" t="s">
        <v>156</v>
      </c>
      <c r="E1016" s="38"/>
      <c r="F1016" s="194" t="s">
        <v>1480</v>
      </c>
      <c r="G1016" s="38"/>
      <c r="H1016" s="38"/>
      <c r="I1016" s="195"/>
      <c r="J1016" s="38"/>
      <c r="K1016" s="38"/>
      <c r="L1016" s="41"/>
      <c r="M1016" s="196"/>
      <c r="N1016" s="197"/>
      <c r="O1016" s="66"/>
      <c r="P1016" s="66"/>
      <c r="Q1016" s="66"/>
      <c r="R1016" s="66"/>
      <c r="S1016" s="66"/>
      <c r="T1016" s="67"/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T1016" s="19" t="s">
        <v>156</v>
      </c>
      <c r="AU1016" s="19" t="s">
        <v>80</v>
      </c>
    </row>
    <row r="1017" spans="1:65" s="2" customFormat="1" ht="11.25">
      <c r="A1017" s="36"/>
      <c r="B1017" s="37"/>
      <c r="C1017" s="38"/>
      <c r="D1017" s="245" t="s">
        <v>595</v>
      </c>
      <c r="E1017" s="38"/>
      <c r="F1017" s="246" t="s">
        <v>1481</v>
      </c>
      <c r="G1017" s="38"/>
      <c r="H1017" s="38"/>
      <c r="I1017" s="195"/>
      <c r="J1017" s="38"/>
      <c r="K1017" s="38"/>
      <c r="L1017" s="41"/>
      <c r="M1017" s="196"/>
      <c r="N1017" s="197"/>
      <c r="O1017" s="66"/>
      <c r="P1017" s="66"/>
      <c r="Q1017" s="66"/>
      <c r="R1017" s="66"/>
      <c r="S1017" s="66"/>
      <c r="T1017" s="67"/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T1017" s="19" t="s">
        <v>595</v>
      </c>
      <c r="AU1017" s="19" t="s">
        <v>80</v>
      </c>
    </row>
    <row r="1018" spans="1:65" s="14" customFormat="1" ht="11.25">
      <c r="B1018" s="208"/>
      <c r="C1018" s="209"/>
      <c r="D1018" s="193" t="s">
        <v>158</v>
      </c>
      <c r="E1018" s="210" t="s">
        <v>19</v>
      </c>
      <c r="F1018" s="211" t="s">
        <v>1482</v>
      </c>
      <c r="G1018" s="209"/>
      <c r="H1018" s="212">
        <v>20</v>
      </c>
      <c r="I1018" s="213"/>
      <c r="J1018" s="209"/>
      <c r="K1018" s="209"/>
      <c r="L1018" s="214"/>
      <c r="M1018" s="215"/>
      <c r="N1018" s="216"/>
      <c r="O1018" s="216"/>
      <c r="P1018" s="216"/>
      <c r="Q1018" s="216"/>
      <c r="R1018" s="216"/>
      <c r="S1018" s="216"/>
      <c r="T1018" s="217"/>
      <c r="AT1018" s="218" t="s">
        <v>158</v>
      </c>
      <c r="AU1018" s="218" t="s">
        <v>80</v>
      </c>
      <c r="AV1018" s="14" t="s">
        <v>80</v>
      </c>
      <c r="AW1018" s="14" t="s">
        <v>33</v>
      </c>
      <c r="AX1018" s="14" t="s">
        <v>71</v>
      </c>
      <c r="AY1018" s="218" t="s">
        <v>146</v>
      </c>
    </row>
    <row r="1019" spans="1:65" s="15" customFormat="1" ht="11.25">
      <c r="B1019" s="219"/>
      <c r="C1019" s="220"/>
      <c r="D1019" s="193" t="s">
        <v>158</v>
      </c>
      <c r="E1019" s="221" t="s">
        <v>19</v>
      </c>
      <c r="F1019" s="222" t="s">
        <v>161</v>
      </c>
      <c r="G1019" s="220"/>
      <c r="H1019" s="223">
        <v>20</v>
      </c>
      <c r="I1019" s="224"/>
      <c r="J1019" s="220"/>
      <c r="K1019" s="220"/>
      <c r="L1019" s="225"/>
      <c r="M1019" s="226"/>
      <c r="N1019" s="227"/>
      <c r="O1019" s="227"/>
      <c r="P1019" s="227"/>
      <c r="Q1019" s="227"/>
      <c r="R1019" s="227"/>
      <c r="S1019" s="227"/>
      <c r="T1019" s="228"/>
      <c r="AT1019" s="229" t="s">
        <v>158</v>
      </c>
      <c r="AU1019" s="229" t="s">
        <v>80</v>
      </c>
      <c r="AV1019" s="15" t="s">
        <v>154</v>
      </c>
      <c r="AW1019" s="15" t="s">
        <v>33</v>
      </c>
      <c r="AX1019" s="15" t="s">
        <v>78</v>
      </c>
      <c r="AY1019" s="229" t="s">
        <v>146</v>
      </c>
    </row>
    <row r="1020" spans="1:65" s="12" customFormat="1" ht="22.9" customHeight="1">
      <c r="B1020" s="164"/>
      <c r="C1020" s="165"/>
      <c r="D1020" s="166" t="s">
        <v>70</v>
      </c>
      <c r="E1020" s="178" t="s">
        <v>1483</v>
      </c>
      <c r="F1020" s="178" t="s">
        <v>1484</v>
      </c>
      <c r="G1020" s="165"/>
      <c r="H1020" s="165"/>
      <c r="I1020" s="168"/>
      <c r="J1020" s="179">
        <f>BK1020</f>
        <v>0</v>
      </c>
      <c r="K1020" s="165"/>
      <c r="L1020" s="170"/>
      <c r="M1020" s="171"/>
      <c r="N1020" s="172"/>
      <c r="O1020" s="172"/>
      <c r="P1020" s="173">
        <f>SUM(P1021:P1023)</f>
        <v>0</v>
      </c>
      <c r="Q1020" s="172"/>
      <c r="R1020" s="173">
        <f>SUM(R1021:R1023)</f>
        <v>0</v>
      </c>
      <c r="S1020" s="172"/>
      <c r="T1020" s="174">
        <f>SUM(T1021:T1023)</f>
        <v>0</v>
      </c>
      <c r="AR1020" s="175" t="s">
        <v>80</v>
      </c>
      <c r="AT1020" s="176" t="s">
        <v>70</v>
      </c>
      <c r="AU1020" s="176" t="s">
        <v>78</v>
      </c>
      <c r="AY1020" s="175" t="s">
        <v>146</v>
      </c>
      <c r="BK1020" s="177">
        <f>SUM(BK1021:BK1023)</f>
        <v>0</v>
      </c>
    </row>
    <row r="1021" spans="1:65" s="2" customFormat="1" ht="24.2" customHeight="1">
      <c r="A1021" s="36"/>
      <c r="B1021" s="37"/>
      <c r="C1021" s="180" t="s">
        <v>1485</v>
      </c>
      <c r="D1021" s="180" t="s">
        <v>149</v>
      </c>
      <c r="E1021" s="181" t="s">
        <v>1486</v>
      </c>
      <c r="F1021" s="182" t="s">
        <v>1487</v>
      </c>
      <c r="G1021" s="183" t="s">
        <v>173</v>
      </c>
      <c r="H1021" s="184">
        <v>101.036</v>
      </c>
      <c r="I1021" s="185"/>
      <c r="J1021" s="186">
        <f>ROUND(I1021*H1021,2)</f>
        <v>0</v>
      </c>
      <c r="K1021" s="182" t="s">
        <v>592</v>
      </c>
      <c r="L1021" s="41"/>
      <c r="M1021" s="187" t="s">
        <v>19</v>
      </c>
      <c r="N1021" s="188" t="s">
        <v>42</v>
      </c>
      <c r="O1021" s="66"/>
      <c r="P1021" s="189">
        <f>O1021*H1021</f>
        <v>0</v>
      </c>
      <c r="Q1021" s="189">
        <v>0</v>
      </c>
      <c r="R1021" s="189">
        <f>Q1021*H1021</f>
        <v>0</v>
      </c>
      <c r="S1021" s="189">
        <v>0</v>
      </c>
      <c r="T1021" s="190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91" t="s">
        <v>154</v>
      </c>
      <c r="AT1021" s="191" t="s">
        <v>149</v>
      </c>
      <c r="AU1021" s="191" t="s">
        <v>80</v>
      </c>
      <c r="AY1021" s="19" t="s">
        <v>146</v>
      </c>
      <c r="BE1021" s="192">
        <f>IF(N1021="základní",J1021,0)</f>
        <v>0</v>
      </c>
      <c r="BF1021" s="192">
        <f>IF(N1021="snížená",J1021,0)</f>
        <v>0</v>
      </c>
      <c r="BG1021" s="192">
        <f>IF(N1021="zákl. přenesená",J1021,0)</f>
        <v>0</v>
      </c>
      <c r="BH1021" s="192">
        <f>IF(N1021="sníž. přenesená",J1021,0)</f>
        <v>0</v>
      </c>
      <c r="BI1021" s="192">
        <f>IF(N1021="nulová",J1021,0)</f>
        <v>0</v>
      </c>
      <c r="BJ1021" s="19" t="s">
        <v>78</v>
      </c>
      <c r="BK1021" s="192">
        <f>ROUND(I1021*H1021,2)</f>
        <v>0</v>
      </c>
      <c r="BL1021" s="19" t="s">
        <v>154</v>
      </c>
      <c r="BM1021" s="191" t="s">
        <v>1488</v>
      </c>
    </row>
    <row r="1022" spans="1:65" s="2" customFormat="1" ht="29.25">
      <c r="A1022" s="36"/>
      <c r="B1022" s="37"/>
      <c r="C1022" s="38"/>
      <c r="D1022" s="193" t="s">
        <v>156</v>
      </c>
      <c r="E1022" s="38"/>
      <c r="F1022" s="194" t="s">
        <v>1489</v>
      </c>
      <c r="G1022" s="38"/>
      <c r="H1022" s="38"/>
      <c r="I1022" s="195"/>
      <c r="J1022" s="38"/>
      <c r="K1022" s="38"/>
      <c r="L1022" s="41"/>
      <c r="M1022" s="196"/>
      <c r="N1022" s="197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156</v>
      </c>
      <c r="AU1022" s="19" t="s">
        <v>80</v>
      </c>
    </row>
    <row r="1023" spans="1:65" s="2" customFormat="1" ht="11.25">
      <c r="A1023" s="36"/>
      <c r="B1023" s="37"/>
      <c r="C1023" s="38"/>
      <c r="D1023" s="245" t="s">
        <v>595</v>
      </c>
      <c r="E1023" s="38"/>
      <c r="F1023" s="246" t="s">
        <v>1490</v>
      </c>
      <c r="G1023" s="38"/>
      <c r="H1023" s="38"/>
      <c r="I1023" s="195"/>
      <c r="J1023" s="38"/>
      <c r="K1023" s="38"/>
      <c r="L1023" s="41"/>
      <c r="M1023" s="196"/>
      <c r="N1023" s="197"/>
      <c r="O1023" s="66"/>
      <c r="P1023" s="66"/>
      <c r="Q1023" s="66"/>
      <c r="R1023" s="66"/>
      <c r="S1023" s="66"/>
      <c r="T1023" s="67"/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T1023" s="19" t="s">
        <v>595</v>
      </c>
      <c r="AU1023" s="19" t="s">
        <v>80</v>
      </c>
    </row>
    <row r="1024" spans="1:65" s="12" customFormat="1" ht="25.9" customHeight="1">
      <c r="B1024" s="164"/>
      <c r="C1024" s="165"/>
      <c r="D1024" s="166" t="s">
        <v>70</v>
      </c>
      <c r="E1024" s="167" t="s">
        <v>1491</v>
      </c>
      <c r="F1024" s="167" t="s">
        <v>1492</v>
      </c>
      <c r="G1024" s="165"/>
      <c r="H1024" s="165"/>
      <c r="I1024" s="168"/>
      <c r="J1024" s="169">
        <f>BK1024</f>
        <v>0</v>
      </c>
      <c r="K1024" s="165"/>
      <c r="L1024" s="170"/>
      <c r="M1024" s="171"/>
      <c r="N1024" s="172"/>
      <c r="O1024" s="172"/>
      <c r="P1024" s="173">
        <f>P1025+P1120+P1126</f>
        <v>0</v>
      </c>
      <c r="Q1024" s="172"/>
      <c r="R1024" s="173">
        <f>R1025+R1120+R1126</f>
        <v>21.579691180000001</v>
      </c>
      <c r="S1024" s="172"/>
      <c r="T1024" s="174">
        <f>T1025+T1120+T1126</f>
        <v>0.12716549999999999</v>
      </c>
      <c r="AR1024" s="175" t="s">
        <v>80</v>
      </c>
      <c r="AT1024" s="176" t="s">
        <v>70</v>
      </c>
      <c r="AU1024" s="176" t="s">
        <v>71</v>
      </c>
      <c r="AY1024" s="175" t="s">
        <v>146</v>
      </c>
      <c r="BK1024" s="177">
        <f>BK1025+BK1120+BK1126</f>
        <v>0</v>
      </c>
    </row>
    <row r="1025" spans="1:65" s="12" customFormat="1" ht="22.9" customHeight="1">
      <c r="B1025" s="164"/>
      <c r="C1025" s="165"/>
      <c r="D1025" s="166" t="s">
        <v>70</v>
      </c>
      <c r="E1025" s="178" t="s">
        <v>1493</v>
      </c>
      <c r="F1025" s="178" t="s">
        <v>1494</v>
      </c>
      <c r="G1025" s="165"/>
      <c r="H1025" s="165"/>
      <c r="I1025" s="168"/>
      <c r="J1025" s="179">
        <f>BK1025</f>
        <v>0</v>
      </c>
      <c r="K1025" s="165"/>
      <c r="L1025" s="170"/>
      <c r="M1025" s="171"/>
      <c r="N1025" s="172"/>
      <c r="O1025" s="172"/>
      <c r="P1025" s="173">
        <f>SUM(P1026:P1119)</f>
        <v>0</v>
      </c>
      <c r="Q1025" s="172"/>
      <c r="R1025" s="173">
        <f>SUM(R1026:R1119)</f>
        <v>0.37284112000000003</v>
      </c>
      <c r="S1025" s="172"/>
      <c r="T1025" s="174">
        <f>SUM(T1026:T1119)</f>
        <v>0.12716549999999999</v>
      </c>
      <c r="AR1025" s="175" t="s">
        <v>80</v>
      </c>
      <c r="AT1025" s="176" t="s">
        <v>70</v>
      </c>
      <c r="AU1025" s="176" t="s">
        <v>78</v>
      </c>
      <c r="AY1025" s="175" t="s">
        <v>146</v>
      </c>
      <c r="BK1025" s="177">
        <f>SUM(BK1026:BK1119)</f>
        <v>0</v>
      </c>
    </row>
    <row r="1026" spans="1:65" s="2" customFormat="1" ht="24.2" customHeight="1">
      <c r="A1026" s="36"/>
      <c r="B1026" s="37"/>
      <c r="C1026" s="180" t="s">
        <v>1495</v>
      </c>
      <c r="D1026" s="180" t="s">
        <v>149</v>
      </c>
      <c r="E1026" s="181" t="s">
        <v>1496</v>
      </c>
      <c r="F1026" s="182" t="s">
        <v>1497</v>
      </c>
      <c r="G1026" s="183" t="s">
        <v>152</v>
      </c>
      <c r="H1026" s="184">
        <v>2.6360000000000001</v>
      </c>
      <c r="I1026" s="185"/>
      <c r="J1026" s="186">
        <f>ROUND(I1026*H1026,2)</f>
        <v>0</v>
      </c>
      <c r="K1026" s="182" t="s">
        <v>592</v>
      </c>
      <c r="L1026" s="41"/>
      <c r="M1026" s="187" t="s">
        <v>19</v>
      </c>
      <c r="N1026" s="188" t="s">
        <v>42</v>
      </c>
      <c r="O1026" s="66"/>
      <c r="P1026" s="189">
        <f>O1026*H1026</f>
        <v>0</v>
      </c>
      <c r="Q1026" s="189">
        <v>0</v>
      </c>
      <c r="R1026" s="189">
        <f>Q1026*H1026</f>
        <v>0</v>
      </c>
      <c r="S1026" s="189">
        <v>0</v>
      </c>
      <c r="T1026" s="190">
        <f>S1026*H1026</f>
        <v>0</v>
      </c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R1026" s="191" t="s">
        <v>256</v>
      </c>
      <c r="AT1026" s="191" t="s">
        <v>149</v>
      </c>
      <c r="AU1026" s="191" t="s">
        <v>80</v>
      </c>
      <c r="AY1026" s="19" t="s">
        <v>146</v>
      </c>
      <c r="BE1026" s="192">
        <f>IF(N1026="základní",J1026,0)</f>
        <v>0</v>
      </c>
      <c r="BF1026" s="192">
        <f>IF(N1026="snížená",J1026,0)</f>
        <v>0</v>
      </c>
      <c r="BG1026" s="192">
        <f>IF(N1026="zákl. přenesená",J1026,0)</f>
        <v>0</v>
      </c>
      <c r="BH1026" s="192">
        <f>IF(N1026="sníž. přenesená",J1026,0)</f>
        <v>0</v>
      </c>
      <c r="BI1026" s="192">
        <f>IF(N1026="nulová",J1026,0)</f>
        <v>0</v>
      </c>
      <c r="BJ1026" s="19" t="s">
        <v>78</v>
      </c>
      <c r="BK1026" s="192">
        <f>ROUND(I1026*H1026,2)</f>
        <v>0</v>
      </c>
      <c r="BL1026" s="19" t="s">
        <v>256</v>
      </c>
      <c r="BM1026" s="191" t="s">
        <v>1498</v>
      </c>
    </row>
    <row r="1027" spans="1:65" s="2" customFormat="1" ht="19.5">
      <c r="A1027" s="36"/>
      <c r="B1027" s="37"/>
      <c r="C1027" s="38"/>
      <c r="D1027" s="193" t="s">
        <v>156</v>
      </c>
      <c r="E1027" s="38"/>
      <c r="F1027" s="194" t="s">
        <v>1499</v>
      </c>
      <c r="G1027" s="38"/>
      <c r="H1027" s="38"/>
      <c r="I1027" s="195"/>
      <c r="J1027" s="38"/>
      <c r="K1027" s="38"/>
      <c r="L1027" s="41"/>
      <c r="M1027" s="196"/>
      <c r="N1027" s="197"/>
      <c r="O1027" s="66"/>
      <c r="P1027" s="66"/>
      <c r="Q1027" s="66"/>
      <c r="R1027" s="66"/>
      <c r="S1027" s="66"/>
      <c r="T1027" s="67"/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T1027" s="19" t="s">
        <v>156</v>
      </c>
      <c r="AU1027" s="19" t="s">
        <v>80</v>
      </c>
    </row>
    <row r="1028" spans="1:65" s="2" customFormat="1" ht="11.25">
      <c r="A1028" s="36"/>
      <c r="B1028" s="37"/>
      <c r="C1028" s="38"/>
      <c r="D1028" s="245" t="s">
        <v>595</v>
      </c>
      <c r="E1028" s="38"/>
      <c r="F1028" s="246" t="s">
        <v>1500</v>
      </c>
      <c r="G1028" s="38"/>
      <c r="H1028" s="38"/>
      <c r="I1028" s="195"/>
      <c r="J1028" s="38"/>
      <c r="K1028" s="38"/>
      <c r="L1028" s="41"/>
      <c r="M1028" s="196"/>
      <c r="N1028" s="197"/>
      <c r="O1028" s="66"/>
      <c r="P1028" s="66"/>
      <c r="Q1028" s="66"/>
      <c r="R1028" s="66"/>
      <c r="S1028" s="66"/>
      <c r="T1028" s="67"/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T1028" s="19" t="s">
        <v>595</v>
      </c>
      <c r="AU1028" s="19" t="s">
        <v>80</v>
      </c>
    </row>
    <row r="1029" spans="1:65" s="14" customFormat="1" ht="11.25">
      <c r="B1029" s="208"/>
      <c r="C1029" s="209"/>
      <c r="D1029" s="193" t="s">
        <v>158</v>
      </c>
      <c r="E1029" s="210" t="s">
        <v>19</v>
      </c>
      <c r="F1029" s="211" t="s">
        <v>1501</v>
      </c>
      <c r="G1029" s="209"/>
      <c r="H1029" s="212">
        <v>2.6360000000000001</v>
      </c>
      <c r="I1029" s="213"/>
      <c r="J1029" s="209"/>
      <c r="K1029" s="209"/>
      <c r="L1029" s="214"/>
      <c r="M1029" s="215"/>
      <c r="N1029" s="216"/>
      <c r="O1029" s="216"/>
      <c r="P1029" s="216"/>
      <c r="Q1029" s="216"/>
      <c r="R1029" s="216"/>
      <c r="S1029" s="216"/>
      <c r="T1029" s="217"/>
      <c r="AT1029" s="218" t="s">
        <v>158</v>
      </c>
      <c r="AU1029" s="218" t="s">
        <v>80</v>
      </c>
      <c r="AV1029" s="14" t="s">
        <v>80</v>
      </c>
      <c r="AW1029" s="14" t="s">
        <v>33</v>
      </c>
      <c r="AX1029" s="14" t="s">
        <v>71</v>
      </c>
      <c r="AY1029" s="218" t="s">
        <v>146</v>
      </c>
    </row>
    <row r="1030" spans="1:65" s="15" customFormat="1" ht="11.25">
      <c r="B1030" s="219"/>
      <c r="C1030" s="220"/>
      <c r="D1030" s="193" t="s">
        <v>158</v>
      </c>
      <c r="E1030" s="221" t="s">
        <v>19</v>
      </c>
      <c r="F1030" s="222" t="s">
        <v>161</v>
      </c>
      <c r="G1030" s="220"/>
      <c r="H1030" s="223">
        <v>2.6360000000000001</v>
      </c>
      <c r="I1030" s="224"/>
      <c r="J1030" s="220"/>
      <c r="K1030" s="220"/>
      <c r="L1030" s="225"/>
      <c r="M1030" s="226"/>
      <c r="N1030" s="227"/>
      <c r="O1030" s="227"/>
      <c r="P1030" s="227"/>
      <c r="Q1030" s="227"/>
      <c r="R1030" s="227"/>
      <c r="S1030" s="227"/>
      <c r="T1030" s="228"/>
      <c r="AT1030" s="229" t="s">
        <v>158</v>
      </c>
      <c r="AU1030" s="229" t="s">
        <v>80</v>
      </c>
      <c r="AV1030" s="15" t="s">
        <v>154</v>
      </c>
      <c r="AW1030" s="15" t="s">
        <v>33</v>
      </c>
      <c r="AX1030" s="15" t="s">
        <v>78</v>
      </c>
      <c r="AY1030" s="229" t="s">
        <v>146</v>
      </c>
    </row>
    <row r="1031" spans="1:65" s="2" customFormat="1" ht="24.2" customHeight="1">
      <c r="A1031" s="36"/>
      <c r="B1031" s="37"/>
      <c r="C1031" s="180" t="s">
        <v>1502</v>
      </c>
      <c r="D1031" s="180" t="s">
        <v>149</v>
      </c>
      <c r="E1031" s="181" t="s">
        <v>1503</v>
      </c>
      <c r="F1031" s="182" t="s">
        <v>1504</v>
      </c>
      <c r="G1031" s="183" t="s">
        <v>152</v>
      </c>
      <c r="H1031" s="184">
        <v>5.2720000000000002</v>
      </c>
      <c r="I1031" s="185"/>
      <c r="J1031" s="186">
        <f>ROUND(I1031*H1031,2)</f>
        <v>0</v>
      </c>
      <c r="K1031" s="182" t="s">
        <v>592</v>
      </c>
      <c r="L1031" s="41"/>
      <c r="M1031" s="187" t="s">
        <v>19</v>
      </c>
      <c r="N1031" s="188" t="s">
        <v>42</v>
      </c>
      <c r="O1031" s="66"/>
      <c r="P1031" s="189">
        <f>O1031*H1031</f>
        <v>0</v>
      </c>
      <c r="Q1031" s="189">
        <v>0</v>
      </c>
      <c r="R1031" s="189">
        <f>Q1031*H1031</f>
        <v>0</v>
      </c>
      <c r="S1031" s="189">
        <v>0</v>
      </c>
      <c r="T1031" s="190">
        <f>S1031*H1031</f>
        <v>0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1" t="s">
        <v>256</v>
      </c>
      <c r="AT1031" s="191" t="s">
        <v>149</v>
      </c>
      <c r="AU1031" s="191" t="s">
        <v>80</v>
      </c>
      <c r="AY1031" s="19" t="s">
        <v>146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78</v>
      </c>
      <c r="BK1031" s="192">
        <f>ROUND(I1031*H1031,2)</f>
        <v>0</v>
      </c>
      <c r="BL1031" s="19" t="s">
        <v>256</v>
      </c>
      <c r="BM1031" s="191" t="s">
        <v>1505</v>
      </c>
    </row>
    <row r="1032" spans="1:65" s="2" customFormat="1" ht="19.5">
      <c r="A1032" s="36"/>
      <c r="B1032" s="37"/>
      <c r="C1032" s="38"/>
      <c r="D1032" s="193" t="s">
        <v>156</v>
      </c>
      <c r="E1032" s="38"/>
      <c r="F1032" s="194" t="s">
        <v>1506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156</v>
      </c>
      <c r="AU1032" s="19" t="s">
        <v>80</v>
      </c>
    </row>
    <row r="1033" spans="1:65" s="2" customFormat="1" ht="11.25">
      <c r="A1033" s="36"/>
      <c r="B1033" s="37"/>
      <c r="C1033" s="38"/>
      <c r="D1033" s="245" t="s">
        <v>595</v>
      </c>
      <c r="E1033" s="38"/>
      <c r="F1033" s="246" t="s">
        <v>1507</v>
      </c>
      <c r="G1033" s="38"/>
      <c r="H1033" s="38"/>
      <c r="I1033" s="195"/>
      <c r="J1033" s="38"/>
      <c r="K1033" s="38"/>
      <c r="L1033" s="41"/>
      <c r="M1033" s="196"/>
      <c r="N1033" s="197"/>
      <c r="O1033" s="66"/>
      <c r="P1033" s="66"/>
      <c r="Q1033" s="66"/>
      <c r="R1033" s="66"/>
      <c r="S1033" s="66"/>
      <c r="T1033" s="67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9" t="s">
        <v>595</v>
      </c>
      <c r="AU1033" s="19" t="s">
        <v>80</v>
      </c>
    </row>
    <row r="1034" spans="1:65" s="14" customFormat="1" ht="22.5">
      <c r="B1034" s="208"/>
      <c r="C1034" s="209"/>
      <c r="D1034" s="193" t="s">
        <v>158</v>
      </c>
      <c r="E1034" s="210" t="s">
        <v>19</v>
      </c>
      <c r="F1034" s="211" t="s">
        <v>1508</v>
      </c>
      <c r="G1034" s="209"/>
      <c r="H1034" s="212">
        <v>5.2720000000000002</v>
      </c>
      <c r="I1034" s="213"/>
      <c r="J1034" s="209"/>
      <c r="K1034" s="209"/>
      <c r="L1034" s="214"/>
      <c r="M1034" s="215"/>
      <c r="N1034" s="216"/>
      <c r="O1034" s="216"/>
      <c r="P1034" s="216"/>
      <c r="Q1034" s="216"/>
      <c r="R1034" s="216"/>
      <c r="S1034" s="216"/>
      <c r="T1034" s="217"/>
      <c r="AT1034" s="218" t="s">
        <v>158</v>
      </c>
      <c r="AU1034" s="218" t="s">
        <v>80</v>
      </c>
      <c r="AV1034" s="14" t="s">
        <v>80</v>
      </c>
      <c r="AW1034" s="14" t="s">
        <v>33</v>
      </c>
      <c r="AX1034" s="14" t="s">
        <v>71</v>
      </c>
      <c r="AY1034" s="218" t="s">
        <v>146</v>
      </c>
    </row>
    <row r="1035" spans="1:65" s="15" customFormat="1" ht="11.25">
      <c r="B1035" s="219"/>
      <c r="C1035" s="220"/>
      <c r="D1035" s="193" t="s">
        <v>158</v>
      </c>
      <c r="E1035" s="221" t="s">
        <v>19</v>
      </c>
      <c r="F1035" s="222" t="s">
        <v>161</v>
      </c>
      <c r="G1035" s="220"/>
      <c r="H1035" s="223">
        <v>5.2720000000000002</v>
      </c>
      <c r="I1035" s="224"/>
      <c r="J1035" s="220"/>
      <c r="K1035" s="220"/>
      <c r="L1035" s="225"/>
      <c r="M1035" s="226"/>
      <c r="N1035" s="227"/>
      <c r="O1035" s="227"/>
      <c r="P1035" s="227"/>
      <c r="Q1035" s="227"/>
      <c r="R1035" s="227"/>
      <c r="S1035" s="227"/>
      <c r="T1035" s="228"/>
      <c r="AT1035" s="229" t="s">
        <v>158</v>
      </c>
      <c r="AU1035" s="229" t="s">
        <v>80</v>
      </c>
      <c r="AV1035" s="15" t="s">
        <v>154</v>
      </c>
      <c r="AW1035" s="15" t="s">
        <v>33</v>
      </c>
      <c r="AX1035" s="15" t="s">
        <v>78</v>
      </c>
      <c r="AY1035" s="229" t="s">
        <v>146</v>
      </c>
    </row>
    <row r="1036" spans="1:65" s="2" customFormat="1" ht="24.2" customHeight="1">
      <c r="A1036" s="36"/>
      <c r="B1036" s="37"/>
      <c r="C1036" s="180" t="s">
        <v>1509</v>
      </c>
      <c r="D1036" s="180" t="s">
        <v>149</v>
      </c>
      <c r="E1036" s="181" t="s">
        <v>1510</v>
      </c>
      <c r="F1036" s="182" t="s">
        <v>1511</v>
      </c>
      <c r="G1036" s="183" t="s">
        <v>152</v>
      </c>
      <c r="H1036" s="184">
        <v>8.266</v>
      </c>
      <c r="I1036" s="185"/>
      <c r="J1036" s="186">
        <f>ROUND(I1036*H1036,2)</f>
        <v>0</v>
      </c>
      <c r="K1036" s="182" t="s">
        <v>592</v>
      </c>
      <c r="L1036" s="41"/>
      <c r="M1036" s="187" t="s">
        <v>19</v>
      </c>
      <c r="N1036" s="188" t="s">
        <v>42</v>
      </c>
      <c r="O1036" s="66"/>
      <c r="P1036" s="189">
        <f>O1036*H1036</f>
        <v>0</v>
      </c>
      <c r="Q1036" s="189">
        <v>0</v>
      </c>
      <c r="R1036" s="189">
        <f>Q1036*H1036</f>
        <v>0</v>
      </c>
      <c r="S1036" s="189">
        <v>0</v>
      </c>
      <c r="T1036" s="190">
        <f>S1036*H1036</f>
        <v>0</v>
      </c>
      <c r="U1036" s="36"/>
      <c r="V1036" s="36"/>
      <c r="W1036" s="36"/>
      <c r="X1036" s="36"/>
      <c r="Y1036" s="36"/>
      <c r="Z1036" s="36"/>
      <c r="AA1036" s="36"/>
      <c r="AB1036" s="36"/>
      <c r="AC1036" s="36"/>
      <c r="AD1036" s="36"/>
      <c r="AE1036" s="36"/>
      <c r="AR1036" s="191" t="s">
        <v>256</v>
      </c>
      <c r="AT1036" s="191" t="s">
        <v>149</v>
      </c>
      <c r="AU1036" s="191" t="s">
        <v>80</v>
      </c>
      <c r="AY1036" s="19" t="s">
        <v>146</v>
      </c>
      <c r="BE1036" s="192">
        <f>IF(N1036="základní",J1036,0)</f>
        <v>0</v>
      </c>
      <c r="BF1036" s="192">
        <f>IF(N1036="snížená",J1036,0)</f>
        <v>0</v>
      </c>
      <c r="BG1036" s="192">
        <f>IF(N1036="zákl. přenesená",J1036,0)</f>
        <v>0</v>
      </c>
      <c r="BH1036" s="192">
        <f>IF(N1036="sníž. přenesená",J1036,0)</f>
        <v>0</v>
      </c>
      <c r="BI1036" s="192">
        <f>IF(N1036="nulová",J1036,0)</f>
        <v>0</v>
      </c>
      <c r="BJ1036" s="19" t="s">
        <v>78</v>
      </c>
      <c r="BK1036" s="192">
        <f>ROUND(I1036*H1036,2)</f>
        <v>0</v>
      </c>
      <c r="BL1036" s="19" t="s">
        <v>256</v>
      </c>
      <c r="BM1036" s="191" t="s">
        <v>1512</v>
      </c>
    </row>
    <row r="1037" spans="1:65" s="2" customFormat="1" ht="19.5">
      <c r="A1037" s="36"/>
      <c r="B1037" s="37"/>
      <c r="C1037" s="38"/>
      <c r="D1037" s="193" t="s">
        <v>156</v>
      </c>
      <c r="E1037" s="38"/>
      <c r="F1037" s="194" t="s">
        <v>1513</v>
      </c>
      <c r="G1037" s="38"/>
      <c r="H1037" s="38"/>
      <c r="I1037" s="195"/>
      <c r="J1037" s="38"/>
      <c r="K1037" s="38"/>
      <c r="L1037" s="41"/>
      <c r="M1037" s="196"/>
      <c r="N1037" s="197"/>
      <c r="O1037" s="66"/>
      <c r="P1037" s="66"/>
      <c r="Q1037" s="66"/>
      <c r="R1037" s="66"/>
      <c r="S1037" s="66"/>
      <c r="T1037" s="67"/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T1037" s="19" t="s">
        <v>156</v>
      </c>
      <c r="AU1037" s="19" t="s">
        <v>80</v>
      </c>
    </row>
    <row r="1038" spans="1:65" s="2" customFormat="1" ht="11.25">
      <c r="A1038" s="36"/>
      <c r="B1038" s="37"/>
      <c r="C1038" s="38"/>
      <c r="D1038" s="245" t="s">
        <v>595</v>
      </c>
      <c r="E1038" s="38"/>
      <c r="F1038" s="246" t="s">
        <v>1514</v>
      </c>
      <c r="G1038" s="38"/>
      <c r="H1038" s="38"/>
      <c r="I1038" s="195"/>
      <c r="J1038" s="38"/>
      <c r="K1038" s="38"/>
      <c r="L1038" s="41"/>
      <c r="M1038" s="196"/>
      <c r="N1038" s="197"/>
      <c r="O1038" s="66"/>
      <c r="P1038" s="66"/>
      <c r="Q1038" s="66"/>
      <c r="R1038" s="66"/>
      <c r="S1038" s="66"/>
      <c r="T1038" s="67"/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T1038" s="19" t="s">
        <v>595</v>
      </c>
      <c r="AU1038" s="19" t="s">
        <v>80</v>
      </c>
    </row>
    <row r="1039" spans="1:65" s="14" customFormat="1" ht="11.25">
      <c r="B1039" s="208"/>
      <c r="C1039" s="209"/>
      <c r="D1039" s="193" t="s">
        <v>158</v>
      </c>
      <c r="E1039" s="210" t="s">
        <v>19</v>
      </c>
      <c r="F1039" s="211" t="s">
        <v>1515</v>
      </c>
      <c r="G1039" s="209"/>
      <c r="H1039" s="212">
        <v>3.766</v>
      </c>
      <c r="I1039" s="213"/>
      <c r="J1039" s="209"/>
      <c r="K1039" s="209"/>
      <c r="L1039" s="214"/>
      <c r="M1039" s="215"/>
      <c r="N1039" s="216"/>
      <c r="O1039" s="216"/>
      <c r="P1039" s="216"/>
      <c r="Q1039" s="216"/>
      <c r="R1039" s="216"/>
      <c r="S1039" s="216"/>
      <c r="T1039" s="217"/>
      <c r="AT1039" s="218" t="s">
        <v>158</v>
      </c>
      <c r="AU1039" s="218" t="s">
        <v>80</v>
      </c>
      <c r="AV1039" s="14" t="s">
        <v>80</v>
      </c>
      <c r="AW1039" s="14" t="s">
        <v>33</v>
      </c>
      <c r="AX1039" s="14" t="s">
        <v>71</v>
      </c>
      <c r="AY1039" s="218" t="s">
        <v>146</v>
      </c>
    </row>
    <row r="1040" spans="1:65" s="14" customFormat="1" ht="11.25">
      <c r="B1040" s="208"/>
      <c r="C1040" s="209"/>
      <c r="D1040" s="193" t="s">
        <v>158</v>
      </c>
      <c r="E1040" s="210" t="s">
        <v>19</v>
      </c>
      <c r="F1040" s="211" t="s">
        <v>1516</v>
      </c>
      <c r="G1040" s="209"/>
      <c r="H1040" s="212">
        <v>4.5</v>
      </c>
      <c r="I1040" s="213"/>
      <c r="J1040" s="209"/>
      <c r="K1040" s="209"/>
      <c r="L1040" s="214"/>
      <c r="M1040" s="215"/>
      <c r="N1040" s="216"/>
      <c r="O1040" s="216"/>
      <c r="P1040" s="216"/>
      <c r="Q1040" s="216"/>
      <c r="R1040" s="216"/>
      <c r="S1040" s="216"/>
      <c r="T1040" s="217"/>
      <c r="AT1040" s="218" t="s">
        <v>158</v>
      </c>
      <c r="AU1040" s="218" t="s">
        <v>80</v>
      </c>
      <c r="AV1040" s="14" t="s">
        <v>80</v>
      </c>
      <c r="AW1040" s="14" t="s">
        <v>33</v>
      </c>
      <c r="AX1040" s="14" t="s">
        <v>71</v>
      </c>
      <c r="AY1040" s="218" t="s">
        <v>146</v>
      </c>
    </row>
    <row r="1041" spans="1:65" s="15" customFormat="1" ht="11.25">
      <c r="B1041" s="219"/>
      <c r="C1041" s="220"/>
      <c r="D1041" s="193" t="s">
        <v>158</v>
      </c>
      <c r="E1041" s="221" t="s">
        <v>19</v>
      </c>
      <c r="F1041" s="222" t="s">
        <v>161</v>
      </c>
      <c r="G1041" s="220"/>
      <c r="H1041" s="223">
        <v>8.266</v>
      </c>
      <c r="I1041" s="224"/>
      <c r="J1041" s="220"/>
      <c r="K1041" s="220"/>
      <c r="L1041" s="225"/>
      <c r="M1041" s="226"/>
      <c r="N1041" s="227"/>
      <c r="O1041" s="227"/>
      <c r="P1041" s="227"/>
      <c r="Q1041" s="227"/>
      <c r="R1041" s="227"/>
      <c r="S1041" s="227"/>
      <c r="T1041" s="228"/>
      <c r="AT1041" s="229" t="s">
        <v>158</v>
      </c>
      <c r="AU1041" s="229" t="s">
        <v>80</v>
      </c>
      <c r="AV1041" s="15" t="s">
        <v>154</v>
      </c>
      <c r="AW1041" s="15" t="s">
        <v>33</v>
      </c>
      <c r="AX1041" s="15" t="s">
        <v>78</v>
      </c>
      <c r="AY1041" s="229" t="s">
        <v>146</v>
      </c>
    </row>
    <row r="1042" spans="1:65" s="2" customFormat="1" ht="16.5" customHeight="1">
      <c r="A1042" s="36"/>
      <c r="B1042" s="37"/>
      <c r="C1042" s="230" t="s">
        <v>1517</v>
      </c>
      <c r="D1042" s="230" t="s">
        <v>170</v>
      </c>
      <c r="E1042" s="231" t="s">
        <v>1518</v>
      </c>
      <c r="F1042" s="232" t="s">
        <v>1519</v>
      </c>
      <c r="G1042" s="233" t="s">
        <v>173</v>
      </c>
      <c r="H1042" s="234">
        <v>4.0000000000000001E-3</v>
      </c>
      <c r="I1042" s="235"/>
      <c r="J1042" s="236">
        <f>ROUND(I1042*H1042,2)</f>
        <v>0</v>
      </c>
      <c r="K1042" s="232" t="s">
        <v>592</v>
      </c>
      <c r="L1042" s="237"/>
      <c r="M1042" s="238" t="s">
        <v>19</v>
      </c>
      <c r="N1042" s="239" t="s">
        <v>42</v>
      </c>
      <c r="O1042" s="66"/>
      <c r="P1042" s="189">
        <f>O1042*H1042</f>
        <v>0</v>
      </c>
      <c r="Q1042" s="189">
        <v>1</v>
      </c>
      <c r="R1042" s="189">
        <f>Q1042*H1042</f>
        <v>4.0000000000000001E-3</v>
      </c>
      <c r="S1042" s="189">
        <v>0</v>
      </c>
      <c r="T1042" s="190">
        <f>S1042*H1042</f>
        <v>0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1" t="s">
        <v>380</v>
      </c>
      <c r="AT1042" s="191" t="s">
        <v>170</v>
      </c>
      <c r="AU1042" s="191" t="s">
        <v>80</v>
      </c>
      <c r="AY1042" s="19" t="s">
        <v>146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9" t="s">
        <v>78</v>
      </c>
      <c r="BK1042" s="192">
        <f>ROUND(I1042*H1042,2)</f>
        <v>0</v>
      </c>
      <c r="BL1042" s="19" t="s">
        <v>256</v>
      </c>
      <c r="BM1042" s="191" t="s">
        <v>1520</v>
      </c>
    </row>
    <row r="1043" spans="1:65" s="2" customFormat="1" ht="11.25">
      <c r="A1043" s="36"/>
      <c r="B1043" s="37"/>
      <c r="C1043" s="38"/>
      <c r="D1043" s="193" t="s">
        <v>156</v>
      </c>
      <c r="E1043" s="38"/>
      <c r="F1043" s="194" t="s">
        <v>1519</v>
      </c>
      <c r="G1043" s="38"/>
      <c r="H1043" s="38"/>
      <c r="I1043" s="195"/>
      <c r="J1043" s="38"/>
      <c r="K1043" s="38"/>
      <c r="L1043" s="41"/>
      <c r="M1043" s="196"/>
      <c r="N1043" s="197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156</v>
      </c>
      <c r="AU1043" s="19" t="s">
        <v>80</v>
      </c>
    </row>
    <row r="1044" spans="1:65" s="2" customFormat="1" ht="29.25">
      <c r="A1044" s="36"/>
      <c r="B1044" s="37"/>
      <c r="C1044" s="38"/>
      <c r="D1044" s="193" t="s">
        <v>278</v>
      </c>
      <c r="E1044" s="38"/>
      <c r="F1044" s="240" t="s">
        <v>1521</v>
      </c>
      <c r="G1044" s="38"/>
      <c r="H1044" s="38"/>
      <c r="I1044" s="195"/>
      <c r="J1044" s="38"/>
      <c r="K1044" s="38"/>
      <c r="L1044" s="41"/>
      <c r="M1044" s="196"/>
      <c r="N1044" s="197"/>
      <c r="O1044" s="66"/>
      <c r="P1044" s="66"/>
      <c r="Q1044" s="66"/>
      <c r="R1044" s="66"/>
      <c r="S1044" s="66"/>
      <c r="T1044" s="67"/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T1044" s="19" t="s">
        <v>278</v>
      </c>
      <c r="AU1044" s="19" t="s">
        <v>80</v>
      </c>
    </row>
    <row r="1045" spans="1:65" s="14" customFormat="1" ht="11.25">
      <c r="B1045" s="208"/>
      <c r="C1045" s="209"/>
      <c r="D1045" s="193" t="s">
        <v>158</v>
      </c>
      <c r="E1045" s="210" t="s">
        <v>19</v>
      </c>
      <c r="F1045" s="211" t="s">
        <v>1522</v>
      </c>
      <c r="G1045" s="209"/>
      <c r="H1045" s="212">
        <v>4.0000000000000001E-3</v>
      </c>
      <c r="I1045" s="213"/>
      <c r="J1045" s="209"/>
      <c r="K1045" s="209"/>
      <c r="L1045" s="214"/>
      <c r="M1045" s="215"/>
      <c r="N1045" s="216"/>
      <c r="O1045" s="216"/>
      <c r="P1045" s="216"/>
      <c r="Q1045" s="216"/>
      <c r="R1045" s="216"/>
      <c r="S1045" s="216"/>
      <c r="T1045" s="217"/>
      <c r="AT1045" s="218" t="s">
        <v>158</v>
      </c>
      <c r="AU1045" s="218" t="s">
        <v>80</v>
      </c>
      <c r="AV1045" s="14" t="s">
        <v>80</v>
      </c>
      <c r="AW1045" s="14" t="s">
        <v>33</v>
      </c>
      <c r="AX1045" s="14" t="s">
        <v>71</v>
      </c>
      <c r="AY1045" s="218" t="s">
        <v>146</v>
      </c>
    </row>
    <row r="1046" spans="1:65" s="15" customFormat="1" ht="11.25">
      <c r="B1046" s="219"/>
      <c r="C1046" s="220"/>
      <c r="D1046" s="193" t="s">
        <v>158</v>
      </c>
      <c r="E1046" s="221" t="s">
        <v>19</v>
      </c>
      <c r="F1046" s="222" t="s">
        <v>161</v>
      </c>
      <c r="G1046" s="220"/>
      <c r="H1046" s="223">
        <v>4.0000000000000001E-3</v>
      </c>
      <c r="I1046" s="224"/>
      <c r="J1046" s="220"/>
      <c r="K1046" s="220"/>
      <c r="L1046" s="225"/>
      <c r="M1046" s="226"/>
      <c r="N1046" s="227"/>
      <c r="O1046" s="227"/>
      <c r="P1046" s="227"/>
      <c r="Q1046" s="227"/>
      <c r="R1046" s="227"/>
      <c r="S1046" s="227"/>
      <c r="T1046" s="228"/>
      <c r="AT1046" s="229" t="s">
        <v>158</v>
      </c>
      <c r="AU1046" s="229" t="s">
        <v>80</v>
      </c>
      <c r="AV1046" s="15" t="s">
        <v>154</v>
      </c>
      <c r="AW1046" s="15" t="s">
        <v>33</v>
      </c>
      <c r="AX1046" s="15" t="s">
        <v>78</v>
      </c>
      <c r="AY1046" s="229" t="s">
        <v>146</v>
      </c>
    </row>
    <row r="1047" spans="1:65" s="2" customFormat="1" ht="24.2" customHeight="1">
      <c r="A1047" s="36"/>
      <c r="B1047" s="37"/>
      <c r="C1047" s="180" t="s">
        <v>1523</v>
      </c>
      <c r="D1047" s="180" t="s">
        <v>149</v>
      </c>
      <c r="E1047" s="181" t="s">
        <v>1524</v>
      </c>
      <c r="F1047" s="182" t="s">
        <v>1525</v>
      </c>
      <c r="G1047" s="183" t="s">
        <v>152</v>
      </c>
      <c r="H1047" s="184">
        <v>16.532</v>
      </c>
      <c r="I1047" s="185"/>
      <c r="J1047" s="186">
        <f>ROUND(I1047*H1047,2)</f>
        <v>0</v>
      </c>
      <c r="K1047" s="182" t="s">
        <v>592</v>
      </c>
      <c r="L1047" s="41"/>
      <c r="M1047" s="187" t="s">
        <v>19</v>
      </c>
      <c r="N1047" s="188" t="s">
        <v>42</v>
      </c>
      <c r="O1047" s="66"/>
      <c r="P1047" s="189">
        <f>O1047*H1047</f>
        <v>0</v>
      </c>
      <c r="Q1047" s="189">
        <v>0</v>
      </c>
      <c r="R1047" s="189">
        <f>Q1047*H1047</f>
        <v>0</v>
      </c>
      <c r="S1047" s="189">
        <v>0</v>
      </c>
      <c r="T1047" s="190">
        <f>S1047*H1047</f>
        <v>0</v>
      </c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R1047" s="191" t="s">
        <v>256</v>
      </c>
      <c r="AT1047" s="191" t="s">
        <v>149</v>
      </c>
      <c r="AU1047" s="191" t="s">
        <v>80</v>
      </c>
      <c r="AY1047" s="19" t="s">
        <v>146</v>
      </c>
      <c r="BE1047" s="192">
        <f>IF(N1047="základní",J1047,0)</f>
        <v>0</v>
      </c>
      <c r="BF1047" s="192">
        <f>IF(N1047="snížená",J1047,0)</f>
        <v>0</v>
      </c>
      <c r="BG1047" s="192">
        <f>IF(N1047="zákl. přenesená",J1047,0)</f>
        <v>0</v>
      </c>
      <c r="BH1047" s="192">
        <f>IF(N1047="sníž. přenesená",J1047,0)</f>
        <v>0</v>
      </c>
      <c r="BI1047" s="192">
        <f>IF(N1047="nulová",J1047,0)</f>
        <v>0</v>
      </c>
      <c r="BJ1047" s="19" t="s">
        <v>78</v>
      </c>
      <c r="BK1047" s="192">
        <f>ROUND(I1047*H1047,2)</f>
        <v>0</v>
      </c>
      <c r="BL1047" s="19" t="s">
        <v>256</v>
      </c>
      <c r="BM1047" s="191" t="s">
        <v>1526</v>
      </c>
    </row>
    <row r="1048" spans="1:65" s="2" customFormat="1" ht="19.5">
      <c r="A1048" s="36"/>
      <c r="B1048" s="37"/>
      <c r="C1048" s="38"/>
      <c r="D1048" s="193" t="s">
        <v>156</v>
      </c>
      <c r="E1048" s="38"/>
      <c r="F1048" s="194" t="s">
        <v>1527</v>
      </c>
      <c r="G1048" s="38"/>
      <c r="H1048" s="38"/>
      <c r="I1048" s="195"/>
      <c r="J1048" s="38"/>
      <c r="K1048" s="38"/>
      <c r="L1048" s="41"/>
      <c r="M1048" s="196"/>
      <c r="N1048" s="197"/>
      <c r="O1048" s="66"/>
      <c r="P1048" s="66"/>
      <c r="Q1048" s="66"/>
      <c r="R1048" s="66"/>
      <c r="S1048" s="66"/>
      <c r="T1048" s="67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9" t="s">
        <v>156</v>
      </c>
      <c r="AU1048" s="19" t="s">
        <v>80</v>
      </c>
    </row>
    <row r="1049" spans="1:65" s="2" customFormat="1" ht="11.25">
      <c r="A1049" s="36"/>
      <c r="B1049" s="37"/>
      <c r="C1049" s="38"/>
      <c r="D1049" s="245" t="s">
        <v>595</v>
      </c>
      <c r="E1049" s="38"/>
      <c r="F1049" s="246" t="s">
        <v>1528</v>
      </c>
      <c r="G1049" s="38"/>
      <c r="H1049" s="38"/>
      <c r="I1049" s="195"/>
      <c r="J1049" s="38"/>
      <c r="K1049" s="38"/>
      <c r="L1049" s="41"/>
      <c r="M1049" s="196"/>
      <c r="N1049" s="197"/>
      <c r="O1049" s="66"/>
      <c r="P1049" s="66"/>
      <c r="Q1049" s="66"/>
      <c r="R1049" s="66"/>
      <c r="S1049" s="66"/>
      <c r="T1049" s="67"/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T1049" s="19" t="s">
        <v>595</v>
      </c>
      <c r="AU1049" s="19" t="s">
        <v>80</v>
      </c>
    </row>
    <row r="1050" spans="1:65" s="14" customFormat="1" ht="22.5">
      <c r="B1050" s="208"/>
      <c r="C1050" s="209"/>
      <c r="D1050" s="193" t="s">
        <v>158</v>
      </c>
      <c r="E1050" s="210" t="s">
        <v>19</v>
      </c>
      <c r="F1050" s="211" t="s">
        <v>1529</v>
      </c>
      <c r="G1050" s="209"/>
      <c r="H1050" s="212">
        <v>7.532</v>
      </c>
      <c r="I1050" s="213"/>
      <c r="J1050" s="209"/>
      <c r="K1050" s="209"/>
      <c r="L1050" s="214"/>
      <c r="M1050" s="215"/>
      <c r="N1050" s="216"/>
      <c r="O1050" s="216"/>
      <c r="P1050" s="216"/>
      <c r="Q1050" s="216"/>
      <c r="R1050" s="216"/>
      <c r="S1050" s="216"/>
      <c r="T1050" s="217"/>
      <c r="AT1050" s="218" t="s">
        <v>158</v>
      </c>
      <c r="AU1050" s="218" t="s">
        <v>80</v>
      </c>
      <c r="AV1050" s="14" t="s">
        <v>80</v>
      </c>
      <c r="AW1050" s="14" t="s">
        <v>33</v>
      </c>
      <c r="AX1050" s="14" t="s">
        <v>71</v>
      </c>
      <c r="AY1050" s="218" t="s">
        <v>146</v>
      </c>
    </row>
    <row r="1051" spans="1:65" s="14" customFormat="1" ht="22.5">
      <c r="B1051" s="208"/>
      <c r="C1051" s="209"/>
      <c r="D1051" s="193" t="s">
        <v>158</v>
      </c>
      <c r="E1051" s="210" t="s">
        <v>19</v>
      </c>
      <c r="F1051" s="211" t="s">
        <v>1530</v>
      </c>
      <c r="G1051" s="209"/>
      <c r="H1051" s="212">
        <v>9</v>
      </c>
      <c r="I1051" s="213"/>
      <c r="J1051" s="209"/>
      <c r="K1051" s="209"/>
      <c r="L1051" s="214"/>
      <c r="M1051" s="215"/>
      <c r="N1051" s="216"/>
      <c r="O1051" s="216"/>
      <c r="P1051" s="216"/>
      <c r="Q1051" s="216"/>
      <c r="R1051" s="216"/>
      <c r="S1051" s="216"/>
      <c r="T1051" s="217"/>
      <c r="AT1051" s="218" t="s">
        <v>158</v>
      </c>
      <c r="AU1051" s="218" t="s">
        <v>80</v>
      </c>
      <c r="AV1051" s="14" t="s">
        <v>80</v>
      </c>
      <c r="AW1051" s="14" t="s">
        <v>33</v>
      </c>
      <c r="AX1051" s="14" t="s">
        <v>71</v>
      </c>
      <c r="AY1051" s="218" t="s">
        <v>146</v>
      </c>
    </row>
    <row r="1052" spans="1:65" s="15" customFormat="1" ht="11.25">
      <c r="B1052" s="219"/>
      <c r="C1052" s="220"/>
      <c r="D1052" s="193" t="s">
        <v>158</v>
      </c>
      <c r="E1052" s="221" t="s">
        <v>19</v>
      </c>
      <c r="F1052" s="222" t="s">
        <v>161</v>
      </c>
      <c r="G1052" s="220"/>
      <c r="H1052" s="223">
        <v>16.532</v>
      </c>
      <c r="I1052" s="224"/>
      <c r="J1052" s="220"/>
      <c r="K1052" s="220"/>
      <c r="L1052" s="225"/>
      <c r="M1052" s="226"/>
      <c r="N1052" s="227"/>
      <c r="O1052" s="227"/>
      <c r="P1052" s="227"/>
      <c r="Q1052" s="227"/>
      <c r="R1052" s="227"/>
      <c r="S1052" s="227"/>
      <c r="T1052" s="228"/>
      <c r="AT1052" s="229" t="s">
        <v>158</v>
      </c>
      <c r="AU1052" s="229" t="s">
        <v>80</v>
      </c>
      <c r="AV1052" s="15" t="s">
        <v>154</v>
      </c>
      <c r="AW1052" s="15" t="s">
        <v>33</v>
      </c>
      <c r="AX1052" s="15" t="s">
        <v>78</v>
      </c>
      <c r="AY1052" s="229" t="s">
        <v>146</v>
      </c>
    </row>
    <row r="1053" spans="1:65" s="2" customFormat="1" ht="16.5" customHeight="1">
      <c r="A1053" s="36"/>
      <c r="B1053" s="37"/>
      <c r="C1053" s="230" t="s">
        <v>1531</v>
      </c>
      <c r="D1053" s="230" t="s">
        <v>170</v>
      </c>
      <c r="E1053" s="231" t="s">
        <v>1532</v>
      </c>
      <c r="F1053" s="232" t="s">
        <v>1533</v>
      </c>
      <c r="G1053" s="233" t="s">
        <v>173</v>
      </c>
      <c r="H1053" s="234">
        <v>0.01</v>
      </c>
      <c r="I1053" s="235"/>
      <c r="J1053" s="236">
        <f>ROUND(I1053*H1053,2)</f>
        <v>0</v>
      </c>
      <c r="K1053" s="232" t="s">
        <v>592</v>
      </c>
      <c r="L1053" s="237"/>
      <c r="M1053" s="238" t="s">
        <v>19</v>
      </c>
      <c r="N1053" s="239" t="s">
        <v>42</v>
      </c>
      <c r="O1053" s="66"/>
      <c r="P1053" s="189">
        <f>O1053*H1053</f>
        <v>0</v>
      </c>
      <c r="Q1053" s="189">
        <v>1</v>
      </c>
      <c r="R1053" s="189">
        <f>Q1053*H1053</f>
        <v>0.01</v>
      </c>
      <c r="S1053" s="189">
        <v>0</v>
      </c>
      <c r="T1053" s="190">
        <f>S1053*H1053</f>
        <v>0</v>
      </c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R1053" s="191" t="s">
        <v>380</v>
      </c>
      <c r="AT1053" s="191" t="s">
        <v>170</v>
      </c>
      <c r="AU1053" s="191" t="s">
        <v>80</v>
      </c>
      <c r="AY1053" s="19" t="s">
        <v>146</v>
      </c>
      <c r="BE1053" s="192">
        <f>IF(N1053="základní",J1053,0)</f>
        <v>0</v>
      </c>
      <c r="BF1053" s="192">
        <f>IF(N1053="snížená",J1053,0)</f>
        <v>0</v>
      </c>
      <c r="BG1053" s="192">
        <f>IF(N1053="zákl. přenesená",J1053,0)</f>
        <v>0</v>
      </c>
      <c r="BH1053" s="192">
        <f>IF(N1053="sníž. přenesená",J1053,0)</f>
        <v>0</v>
      </c>
      <c r="BI1053" s="192">
        <f>IF(N1053="nulová",J1053,0)</f>
        <v>0</v>
      </c>
      <c r="BJ1053" s="19" t="s">
        <v>78</v>
      </c>
      <c r="BK1053" s="192">
        <f>ROUND(I1053*H1053,2)</f>
        <v>0</v>
      </c>
      <c r="BL1053" s="19" t="s">
        <v>256</v>
      </c>
      <c r="BM1053" s="191" t="s">
        <v>1534</v>
      </c>
    </row>
    <row r="1054" spans="1:65" s="2" customFormat="1" ht="11.25">
      <c r="A1054" s="36"/>
      <c r="B1054" s="37"/>
      <c r="C1054" s="38"/>
      <c r="D1054" s="193" t="s">
        <v>156</v>
      </c>
      <c r="E1054" s="38"/>
      <c r="F1054" s="194" t="s">
        <v>1533</v>
      </c>
      <c r="G1054" s="38"/>
      <c r="H1054" s="38"/>
      <c r="I1054" s="195"/>
      <c r="J1054" s="38"/>
      <c r="K1054" s="38"/>
      <c r="L1054" s="41"/>
      <c r="M1054" s="196"/>
      <c r="N1054" s="197"/>
      <c r="O1054" s="66"/>
      <c r="P1054" s="66"/>
      <c r="Q1054" s="66"/>
      <c r="R1054" s="66"/>
      <c r="S1054" s="66"/>
      <c r="T1054" s="67"/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T1054" s="19" t="s">
        <v>156</v>
      </c>
      <c r="AU1054" s="19" t="s">
        <v>80</v>
      </c>
    </row>
    <row r="1055" spans="1:65" s="2" customFormat="1" ht="48.75">
      <c r="A1055" s="36"/>
      <c r="B1055" s="37"/>
      <c r="C1055" s="38"/>
      <c r="D1055" s="193" t="s">
        <v>278</v>
      </c>
      <c r="E1055" s="38"/>
      <c r="F1055" s="240" t="s">
        <v>1535</v>
      </c>
      <c r="G1055" s="38"/>
      <c r="H1055" s="38"/>
      <c r="I1055" s="195"/>
      <c r="J1055" s="38"/>
      <c r="K1055" s="38"/>
      <c r="L1055" s="41"/>
      <c r="M1055" s="196"/>
      <c r="N1055" s="197"/>
      <c r="O1055" s="66"/>
      <c r="P1055" s="66"/>
      <c r="Q1055" s="66"/>
      <c r="R1055" s="66"/>
      <c r="S1055" s="66"/>
      <c r="T1055" s="67"/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T1055" s="19" t="s">
        <v>278</v>
      </c>
      <c r="AU1055" s="19" t="s">
        <v>80</v>
      </c>
    </row>
    <row r="1056" spans="1:65" s="14" customFormat="1" ht="11.25">
      <c r="B1056" s="208"/>
      <c r="C1056" s="209"/>
      <c r="D1056" s="193" t="s">
        <v>158</v>
      </c>
      <c r="E1056" s="210" t="s">
        <v>19</v>
      </c>
      <c r="F1056" s="211" t="s">
        <v>1536</v>
      </c>
      <c r="G1056" s="209"/>
      <c r="H1056" s="212">
        <v>0.01</v>
      </c>
      <c r="I1056" s="213"/>
      <c r="J1056" s="209"/>
      <c r="K1056" s="209"/>
      <c r="L1056" s="214"/>
      <c r="M1056" s="215"/>
      <c r="N1056" s="216"/>
      <c r="O1056" s="216"/>
      <c r="P1056" s="216"/>
      <c r="Q1056" s="216"/>
      <c r="R1056" s="216"/>
      <c r="S1056" s="216"/>
      <c r="T1056" s="217"/>
      <c r="AT1056" s="218" t="s">
        <v>158</v>
      </c>
      <c r="AU1056" s="218" t="s">
        <v>80</v>
      </c>
      <c r="AV1056" s="14" t="s">
        <v>80</v>
      </c>
      <c r="AW1056" s="14" t="s">
        <v>33</v>
      </c>
      <c r="AX1056" s="14" t="s">
        <v>71</v>
      </c>
      <c r="AY1056" s="218" t="s">
        <v>146</v>
      </c>
    </row>
    <row r="1057" spans="1:65" s="15" customFormat="1" ht="11.25">
      <c r="B1057" s="219"/>
      <c r="C1057" s="220"/>
      <c r="D1057" s="193" t="s">
        <v>158</v>
      </c>
      <c r="E1057" s="221" t="s">
        <v>19</v>
      </c>
      <c r="F1057" s="222" t="s">
        <v>161</v>
      </c>
      <c r="G1057" s="220"/>
      <c r="H1057" s="223">
        <v>0.01</v>
      </c>
      <c r="I1057" s="224"/>
      <c r="J1057" s="220"/>
      <c r="K1057" s="220"/>
      <c r="L1057" s="225"/>
      <c r="M1057" s="226"/>
      <c r="N1057" s="227"/>
      <c r="O1057" s="227"/>
      <c r="P1057" s="227"/>
      <c r="Q1057" s="227"/>
      <c r="R1057" s="227"/>
      <c r="S1057" s="227"/>
      <c r="T1057" s="228"/>
      <c r="AT1057" s="229" t="s">
        <v>158</v>
      </c>
      <c r="AU1057" s="229" t="s">
        <v>80</v>
      </c>
      <c r="AV1057" s="15" t="s">
        <v>154</v>
      </c>
      <c r="AW1057" s="15" t="s">
        <v>33</v>
      </c>
      <c r="AX1057" s="15" t="s">
        <v>78</v>
      </c>
      <c r="AY1057" s="229" t="s">
        <v>146</v>
      </c>
    </row>
    <row r="1058" spans="1:65" s="2" customFormat="1" ht="16.5" customHeight="1">
      <c r="A1058" s="36"/>
      <c r="B1058" s="37"/>
      <c r="C1058" s="180" t="s">
        <v>1537</v>
      </c>
      <c r="D1058" s="180" t="s">
        <v>149</v>
      </c>
      <c r="E1058" s="181" t="s">
        <v>1538</v>
      </c>
      <c r="F1058" s="182" t="s">
        <v>1539</v>
      </c>
      <c r="G1058" s="183" t="s">
        <v>152</v>
      </c>
      <c r="H1058" s="184">
        <v>20.385000000000002</v>
      </c>
      <c r="I1058" s="185"/>
      <c r="J1058" s="186">
        <f>ROUND(I1058*H1058,2)</f>
        <v>0</v>
      </c>
      <c r="K1058" s="182" t="s">
        <v>592</v>
      </c>
      <c r="L1058" s="41"/>
      <c r="M1058" s="187" t="s">
        <v>19</v>
      </c>
      <c r="N1058" s="188" t="s">
        <v>42</v>
      </c>
      <c r="O1058" s="66"/>
      <c r="P1058" s="189">
        <f>O1058*H1058</f>
        <v>0</v>
      </c>
      <c r="Q1058" s="189">
        <v>0</v>
      </c>
      <c r="R1058" s="189">
        <f>Q1058*H1058</f>
        <v>0</v>
      </c>
      <c r="S1058" s="189">
        <v>4.0000000000000001E-3</v>
      </c>
      <c r="T1058" s="190">
        <f>S1058*H1058</f>
        <v>8.1540000000000001E-2</v>
      </c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R1058" s="191" t="s">
        <v>256</v>
      </c>
      <c r="AT1058" s="191" t="s">
        <v>149</v>
      </c>
      <c r="AU1058" s="191" t="s">
        <v>80</v>
      </c>
      <c r="AY1058" s="19" t="s">
        <v>146</v>
      </c>
      <c r="BE1058" s="192">
        <f>IF(N1058="základní",J1058,0)</f>
        <v>0</v>
      </c>
      <c r="BF1058" s="192">
        <f>IF(N1058="snížená",J1058,0)</f>
        <v>0</v>
      </c>
      <c r="BG1058" s="192">
        <f>IF(N1058="zákl. přenesená",J1058,0)</f>
        <v>0</v>
      </c>
      <c r="BH1058" s="192">
        <f>IF(N1058="sníž. přenesená",J1058,0)</f>
        <v>0</v>
      </c>
      <c r="BI1058" s="192">
        <f>IF(N1058="nulová",J1058,0)</f>
        <v>0</v>
      </c>
      <c r="BJ1058" s="19" t="s">
        <v>78</v>
      </c>
      <c r="BK1058" s="192">
        <f>ROUND(I1058*H1058,2)</f>
        <v>0</v>
      </c>
      <c r="BL1058" s="19" t="s">
        <v>256</v>
      </c>
      <c r="BM1058" s="191" t="s">
        <v>1540</v>
      </c>
    </row>
    <row r="1059" spans="1:65" s="2" customFormat="1" ht="11.25">
      <c r="A1059" s="36"/>
      <c r="B1059" s="37"/>
      <c r="C1059" s="38"/>
      <c r="D1059" s="193" t="s">
        <v>156</v>
      </c>
      <c r="E1059" s="38"/>
      <c r="F1059" s="194" t="s">
        <v>1541</v>
      </c>
      <c r="G1059" s="38"/>
      <c r="H1059" s="38"/>
      <c r="I1059" s="195"/>
      <c r="J1059" s="38"/>
      <c r="K1059" s="38"/>
      <c r="L1059" s="41"/>
      <c r="M1059" s="196"/>
      <c r="N1059" s="197"/>
      <c r="O1059" s="66"/>
      <c r="P1059" s="66"/>
      <c r="Q1059" s="66"/>
      <c r="R1059" s="66"/>
      <c r="S1059" s="66"/>
      <c r="T1059" s="67"/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T1059" s="19" t="s">
        <v>156</v>
      </c>
      <c r="AU1059" s="19" t="s">
        <v>80</v>
      </c>
    </row>
    <row r="1060" spans="1:65" s="2" customFormat="1" ht="11.25">
      <c r="A1060" s="36"/>
      <c r="B1060" s="37"/>
      <c r="C1060" s="38"/>
      <c r="D1060" s="245" t="s">
        <v>595</v>
      </c>
      <c r="E1060" s="38"/>
      <c r="F1060" s="246" t="s">
        <v>1542</v>
      </c>
      <c r="G1060" s="38"/>
      <c r="H1060" s="38"/>
      <c r="I1060" s="195"/>
      <c r="J1060" s="38"/>
      <c r="K1060" s="38"/>
      <c r="L1060" s="41"/>
      <c r="M1060" s="196"/>
      <c r="N1060" s="197"/>
      <c r="O1060" s="66"/>
      <c r="P1060" s="66"/>
      <c r="Q1060" s="66"/>
      <c r="R1060" s="66"/>
      <c r="S1060" s="66"/>
      <c r="T1060" s="67"/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T1060" s="19" t="s">
        <v>595</v>
      </c>
      <c r="AU1060" s="19" t="s">
        <v>80</v>
      </c>
    </row>
    <row r="1061" spans="1:65" s="14" customFormat="1" ht="11.25">
      <c r="B1061" s="208"/>
      <c r="C1061" s="209"/>
      <c r="D1061" s="193" t="s">
        <v>158</v>
      </c>
      <c r="E1061" s="210" t="s">
        <v>19</v>
      </c>
      <c r="F1061" s="211" t="s">
        <v>566</v>
      </c>
      <c r="G1061" s="209"/>
      <c r="H1061" s="212">
        <v>20.385000000000002</v>
      </c>
      <c r="I1061" s="213"/>
      <c r="J1061" s="209"/>
      <c r="K1061" s="209"/>
      <c r="L1061" s="214"/>
      <c r="M1061" s="215"/>
      <c r="N1061" s="216"/>
      <c r="O1061" s="216"/>
      <c r="P1061" s="216"/>
      <c r="Q1061" s="216"/>
      <c r="R1061" s="216"/>
      <c r="S1061" s="216"/>
      <c r="T1061" s="217"/>
      <c r="AT1061" s="218" t="s">
        <v>158</v>
      </c>
      <c r="AU1061" s="218" t="s">
        <v>80</v>
      </c>
      <c r="AV1061" s="14" t="s">
        <v>80</v>
      </c>
      <c r="AW1061" s="14" t="s">
        <v>33</v>
      </c>
      <c r="AX1061" s="14" t="s">
        <v>71</v>
      </c>
      <c r="AY1061" s="218" t="s">
        <v>146</v>
      </c>
    </row>
    <row r="1062" spans="1:65" s="15" customFormat="1" ht="11.25">
      <c r="B1062" s="219"/>
      <c r="C1062" s="220"/>
      <c r="D1062" s="193" t="s">
        <v>158</v>
      </c>
      <c r="E1062" s="221" t="s">
        <v>19</v>
      </c>
      <c r="F1062" s="222" t="s">
        <v>161</v>
      </c>
      <c r="G1062" s="220"/>
      <c r="H1062" s="223">
        <v>20.385000000000002</v>
      </c>
      <c r="I1062" s="224"/>
      <c r="J1062" s="220"/>
      <c r="K1062" s="220"/>
      <c r="L1062" s="225"/>
      <c r="M1062" s="226"/>
      <c r="N1062" s="227"/>
      <c r="O1062" s="227"/>
      <c r="P1062" s="227"/>
      <c r="Q1062" s="227"/>
      <c r="R1062" s="227"/>
      <c r="S1062" s="227"/>
      <c r="T1062" s="228"/>
      <c r="AT1062" s="229" t="s">
        <v>158</v>
      </c>
      <c r="AU1062" s="229" t="s">
        <v>80</v>
      </c>
      <c r="AV1062" s="15" t="s">
        <v>154</v>
      </c>
      <c r="AW1062" s="15" t="s">
        <v>33</v>
      </c>
      <c r="AX1062" s="15" t="s">
        <v>78</v>
      </c>
      <c r="AY1062" s="229" t="s">
        <v>146</v>
      </c>
    </row>
    <row r="1063" spans="1:65" s="2" customFormat="1" ht="16.5" customHeight="1">
      <c r="A1063" s="36"/>
      <c r="B1063" s="37"/>
      <c r="C1063" s="180" t="s">
        <v>1543</v>
      </c>
      <c r="D1063" s="180" t="s">
        <v>149</v>
      </c>
      <c r="E1063" s="181" t="s">
        <v>1544</v>
      </c>
      <c r="F1063" s="182" t="s">
        <v>1545</v>
      </c>
      <c r="G1063" s="183" t="s">
        <v>152</v>
      </c>
      <c r="H1063" s="184">
        <v>10.138999999999999</v>
      </c>
      <c r="I1063" s="185"/>
      <c r="J1063" s="186">
        <f>ROUND(I1063*H1063,2)</f>
        <v>0</v>
      </c>
      <c r="K1063" s="182" t="s">
        <v>592</v>
      </c>
      <c r="L1063" s="41"/>
      <c r="M1063" s="187" t="s">
        <v>19</v>
      </c>
      <c r="N1063" s="188" t="s">
        <v>42</v>
      </c>
      <c r="O1063" s="66"/>
      <c r="P1063" s="189">
        <f>O1063*H1063</f>
        <v>0</v>
      </c>
      <c r="Q1063" s="189">
        <v>0</v>
      </c>
      <c r="R1063" s="189">
        <f>Q1063*H1063</f>
        <v>0</v>
      </c>
      <c r="S1063" s="189">
        <v>4.4999999999999997E-3</v>
      </c>
      <c r="T1063" s="190">
        <f>S1063*H1063</f>
        <v>4.5625499999999992E-2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91" t="s">
        <v>256</v>
      </c>
      <c r="AT1063" s="191" t="s">
        <v>149</v>
      </c>
      <c r="AU1063" s="191" t="s">
        <v>80</v>
      </c>
      <c r="AY1063" s="19" t="s">
        <v>146</v>
      </c>
      <c r="BE1063" s="192">
        <f>IF(N1063="základní",J1063,0)</f>
        <v>0</v>
      </c>
      <c r="BF1063" s="192">
        <f>IF(N1063="snížená",J1063,0)</f>
        <v>0</v>
      </c>
      <c r="BG1063" s="192">
        <f>IF(N1063="zákl. přenesená",J1063,0)</f>
        <v>0</v>
      </c>
      <c r="BH1063" s="192">
        <f>IF(N1063="sníž. přenesená",J1063,0)</f>
        <v>0</v>
      </c>
      <c r="BI1063" s="192">
        <f>IF(N1063="nulová",J1063,0)</f>
        <v>0</v>
      </c>
      <c r="BJ1063" s="19" t="s">
        <v>78</v>
      </c>
      <c r="BK1063" s="192">
        <f>ROUND(I1063*H1063,2)</f>
        <v>0</v>
      </c>
      <c r="BL1063" s="19" t="s">
        <v>256</v>
      </c>
      <c r="BM1063" s="191" t="s">
        <v>1546</v>
      </c>
    </row>
    <row r="1064" spans="1:65" s="2" customFormat="1" ht="11.25">
      <c r="A1064" s="36"/>
      <c r="B1064" s="37"/>
      <c r="C1064" s="38"/>
      <c r="D1064" s="193" t="s">
        <v>156</v>
      </c>
      <c r="E1064" s="38"/>
      <c r="F1064" s="194" t="s">
        <v>1547</v>
      </c>
      <c r="G1064" s="38"/>
      <c r="H1064" s="38"/>
      <c r="I1064" s="195"/>
      <c r="J1064" s="38"/>
      <c r="K1064" s="38"/>
      <c r="L1064" s="41"/>
      <c r="M1064" s="196"/>
      <c r="N1064" s="197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156</v>
      </c>
      <c r="AU1064" s="19" t="s">
        <v>80</v>
      </c>
    </row>
    <row r="1065" spans="1:65" s="2" customFormat="1" ht="11.25">
      <c r="A1065" s="36"/>
      <c r="B1065" s="37"/>
      <c r="C1065" s="38"/>
      <c r="D1065" s="245" t="s">
        <v>595</v>
      </c>
      <c r="E1065" s="38"/>
      <c r="F1065" s="246" t="s">
        <v>1548</v>
      </c>
      <c r="G1065" s="38"/>
      <c r="H1065" s="38"/>
      <c r="I1065" s="195"/>
      <c r="J1065" s="38"/>
      <c r="K1065" s="38"/>
      <c r="L1065" s="41"/>
      <c r="M1065" s="196"/>
      <c r="N1065" s="197"/>
      <c r="O1065" s="66"/>
      <c r="P1065" s="66"/>
      <c r="Q1065" s="66"/>
      <c r="R1065" s="66"/>
      <c r="S1065" s="66"/>
      <c r="T1065" s="67"/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T1065" s="19" t="s">
        <v>595</v>
      </c>
      <c r="AU1065" s="19" t="s">
        <v>80</v>
      </c>
    </row>
    <row r="1066" spans="1:65" s="14" customFormat="1" ht="11.25">
      <c r="B1066" s="208"/>
      <c r="C1066" s="209"/>
      <c r="D1066" s="193" t="s">
        <v>158</v>
      </c>
      <c r="E1066" s="210" t="s">
        <v>19</v>
      </c>
      <c r="F1066" s="211" t="s">
        <v>569</v>
      </c>
      <c r="G1066" s="209"/>
      <c r="H1066" s="212">
        <v>10.138999999999999</v>
      </c>
      <c r="I1066" s="213"/>
      <c r="J1066" s="209"/>
      <c r="K1066" s="209"/>
      <c r="L1066" s="214"/>
      <c r="M1066" s="215"/>
      <c r="N1066" s="216"/>
      <c r="O1066" s="216"/>
      <c r="P1066" s="216"/>
      <c r="Q1066" s="216"/>
      <c r="R1066" s="216"/>
      <c r="S1066" s="216"/>
      <c r="T1066" s="217"/>
      <c r="AT1066" s="218" t="s">
        <v>158</v>
      </c>
      <c r="AU1066" s="218" t="s">
        <v>80</v>
      </c>
      <c r="AV1066" s="14" t="s">
        <v>80</v>
      </c>
      <c r="AW1066" s="14" t="s">
        <v>33</v>
      </c>
      <c r="AX1066" s="14" t="s">
        <v>71</v>
      </c>
      <c r="AY1066" s="218" t="s">
        <v>146</v>
      </c>
    </row>
    <row r="1067" spans="1:65" s="15" customFormat="1" ht="11.25">
      <c r="B1067" s="219"/>
      <c r="C1067" s="220"/>
      <c r="D1067" s="193" t="s">
        <v>158</v>
      </c>
      <c r="E1067" s="221" t="s">
        <v>19</v>
      </c>
      <c r="F1067" s="222" t="s">
        <v>161</v>
      </c>
      <c r="G1067" s="220"/>
      <c r="H1067" s="223">
        <v>10.138999999999999</v>
      </c>
      <c r="I1067" s="224"/>
      <c r="J1067" s="220"/>
      <c r="K1067" s="220"/>
      <c r="L1067" s="225"/>
      <c r="M1067" s="226"/>
      <c r="N1067" s="227"/>
      <c r="O1067" s="227"/>
      <c r="P1067" s="227"/>
      <c r="Q1067" s="227"/>
      <c r="R1067" s="227"/>
      <c r="S1067" s="227"/>
      <c r="T1067" s="228"/>
      <c r="AT1067" s="229" t="s">
        <v>158</v>
      </c>
      <c r="AU1067" s="229" t="s">
        <v>80</v>
      </c>
      <c r="AV1067" s="15" t="s">
        <v>154</v>
      </c>
      <c r="AW1067" s="15" t="s">
        <v>33</v>
      </c>
      <c r="AX1067" s="15" t="s">
        <v>78</v>
      </c>
      <c r="AY1067" s="229" t="s">
        <v>146</v>
      </c>
    </row>
    <row r="1068" spans="1:65" s="2" customFormat="1" ht="37.9" customHeight="1">
      <c r="A1068" s="36"/>
      <c r="B1068" s="37"/>
      <c r="C1068" s="230" t="s">
        <v>1549</v>
      </c>
      <c r="D1068" s="230" t="s">
        <v>170</v>
      </c>
      <c r="E1068" s="231" t="s">
        <v>1550</v>
      </c>
      <c r="F1068" s="232" t="s">
        <v>1551</v>
      </c>
      <c r="G1068" s="233" t="s">
        <v>152</v>
      </c>
      <c r="H1068" s="234">
        <v>35.103000000000002</v>
      </c>
      <c r="I1068" s="235"/>
      <c r="J1068" s="236">
        <f>ROUND(I1068*H1068,2)</f>
        <v>0</v>
      </c>
      <c r="K1068" s="232" t="s">
        <v>19</v>
      </c>
      <c r="L1068" s="237"/>
      <c r="M1068" s="238" t="s">
        <v>19</v>
      </c>
      <c r="N1068" s="239" t="s">
        <v>42</v>
      </c>
      <c r="O1068" s="66"/>
      <c r="P1068" s="189">
        <f>O1068*H1068</f>
        <v>0</v>
      </c>
      <c r="Q1068" s="189">
        <v>8.0000000000000002E-3</v>
      </c>
      <c r="R1068" s="189">
        <f>Q1068*H1068</f>
        <v>0.28082400000000002</v>
      </c>
      <c r="S1068" s="189">
        <v>0</v>
      </c>
      <c r="T1068" s="190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91" t="s">
        <v>380</v>
      </c>
      <c r="AT1068" s="191" t="s">
        <v>170</v>
      </c>
      <c r="AU1068" s="191" t="s">
        <v>80</v>
      </c>
      <c r="AY1068" s="19" t="s">
        <v>146</v>
      </c>
      <c r="BE1068" s="192">
        <f>IF(N1068="základní",J1068,0)</f>
        <v>0</v>
      </c>
      <c r="BF1068" s="192">
        <f>IF(N1068="snížená",J1068,0)</f>
        <v>0</v>
      </c>
      <c r="BG1068" s="192">
        <f>IF(N1068="zákl. přenesená",J1068,0)</f>
        <v>0</v>
      </c>
      <c r="BH1068" s="192">
        <f>IF(N1068="sníž. přenesená",J1068,0)</f>
        <v>0</v>
      </c>
      <c r="BI1068" s="192">
        <f>IF(N1068="nulová",J1068,0)</f>
        <v>0</v>
      </c>
      <c r="BJ1068" s="19" t="s">
        <v>78</v>
      </c>
      <c r="BK1068" s="192">
        <f>ROUND(I1068*H1068,2)</f>
        <v>0</v>
      </c>
      <c r="BL1068" s="19" t="s">
        <v>256</v>
      </c>
      <c r="BM1068" s="191" t="s">
        <v>1552</v>
      </c>
    </row>
    <row r="1069" spans="1:65" s="2" customFormat="1" ht="19.5">
      <c r="A1069" s="36"/>
      <c r="B1069" s="37"/>
      <c r="C1069" s="38"/>
      <c r="D1069" s="193" t="s">
        <v>156</v>
      </c>
      <c r="E1069" s="38"/>
      <c r="F1069" s="194" t="s">
        <v>1551</v>
      </c>
      <c r="G1069" s="38"/>
      <c r="H1069" s="38"/>
      <c r="I1069" s="195"/>
      <c r="J1069" s="38"/>
      <c r="K1069" s="38"/>
      <c r="L1069" s="41"/>
      <c r="M1069" s="196"/>
      <c r="N1069" s="197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156</v>
      </c>
      <c r="AU1069" s="19" t="s">
        <v>80</v>
      </c>
    </row>
    <row r="1070" spans="1:65" s="14" customFormat="1" ht="22.5">
      <c r="B1070" s="208"/>
      <c r="C1070" s="209"/>
      <c r="D1070" s="193" t="s">
        <v>158</v>
      </c>
      <c r="E1070" s="210" t="s">
        <v>19</v>
      </c>
      <c r="F1070" s="211" t="s">
        <v>1553</v>
      </c>
      <c r="G1070" s="209"/>
      <c r="H1070" s="212">
        <v>35.103000000000002</v>
      </c>
      <c r="I1070" s="213"/>
      <c r="J1070" s="209"/>
      <c r="K1070" s="209"/>
      <c r="L1070" s="214"/>
      <c r="M1070" s="215"/>
      <c r="N1070" s="216"/>
      <c r="O1070" s="216"/>
      <c r="P1070" s="216"/>
      <c r="Q1070" s="216"/>
      <c r="R1070" s="216"/>
      <c r="S1070" s="216"/>
      <c r="T1070" s="217"/>
      <c r="AT1070" s="218" t="s">
        <v>158</v>
      </c>
      <c r="AU1070" s="218" t="s">
        <v>80</v>
      </c>
      <c r="AV1070" s="14" t="s">
        <v>80</v>
      </c>
      <c r="AW1070" s="14" t="s">
        <v>33</v>
      </c>
      <c r="AX1070" s="14" t="s">
        <v>71</v>
      </c>
      <c r="AY1070" s="218" t="s">
        <v>146</v>
      </c>
    </row>
    <row r="1071" spans="1:65" s="15" customFormat="1" ht="11.25">
      <c r="B1071" s="219"/>
      <c r="C1071" s="220"/>
      <c r="D1071" s="193" t="s">
        <v>158</v>
      </c>
      <c r="E1071" s="221" t="s">
        <v>19</v>
      </c>
      <c r="F1071" s="222" t="s">
        <v>161</v>
      </c>
      <c r="G1071" s="220"/>
      <c r="H1071" s="223">
        <v>35.103000000000002</v>
      </c>
      <c r="I1071" s="224"/>
      <c r="J1071" s="220"/>
      <c r="K1071" s="220"/>
      <c r="L1071" s="225"/>
      <c r="M1071" s="226"/>
      <c r="N1071" s="227"/>
      <c r="O1071" s="227"/>
      <c r="P1071" s="227"/>
      <c r="Q1071" s="227"/>
      <c r="R1071" s="227"/>
      <c r="S1071" s="227"/>
      <c r="T1071" s="228"/>
      <c r="AT1071" s="229" t="s">
        <v>158</v>
      </c>
      <c r="AU1071" s="229" t="s">
        <v>80</v>
      </c>
      <c r="AV1071" s="15" t="s">
        <v>154</v>
      </c>
      <c r="AW1071" s="15" t="s">
        <v>33</v>
      </c>
      <c r="AX1071" s="15" t="s">
        <v>78</v>
      </c>
      <c r="AY1071" s="229" t="s">
        <v>146</v>
      </c>
    </row>
    <row r="1072" spans="1:65" s="2" customFormat="1" ht="24.2" customHeight="1">
      <c r="A1072" s="36"/>
      <c r="B1072" s="37"/>
      <c r="C1072" s="180" t="s">
        <v>1554</v>
      </c>
      <c r="D1072" s="180" t="s">
        <v>149</v>
      </c>
      <c r="E1072" s="181" t="s">
        <v>1555</v>
      </c>
      <c r="F1072" s="182" t="s">
        <v>1556</v>
      </c>
      <c r="G1072" s="183" t="s">
        <v>152</v>
      </c>
      <c r="H1072" s="184">
        <v>20.385000000000002</v>
      </c>
      <c r="I1072" s="185"/>
      <c r="J1072" s="186">
        <f>ROUND(I1072*H1072,2)</f>
        <v>0</v>
      </c>
      <c r="K1072" s="182" t="s">
        <v>592</v>
      </c>
      <c r="L1072" s="41"/>
      <c r="M1072" s="187" t="s">
        <v>19</v>
      </c>
      <c r="N1072" s="188" t="s">
        <v>42</v>
      </c>
      <c r="O1072" s="66"/>
      <c r="P1072" s="189">
        <f>O1072*H1072</f>
        <v>0</v>
      </c>
      <c r="Q1072" s="189">
        <v>0</v>
      </c>
      <c r="R1072" s="189">
        <f>Q1072*H1072</f>
        <v>0</v>
      </c>
      <c r="S1072" s="189">
        <v>0</v>
      </c>
      <c r="T1072" s="190">
        <f>S1072*H1072</f>
        <v>0</v>
      </c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R1072" s="191" t="s">
        <v>256</v>
      </c>
      <c r="AT1072" s="191" t="s">
        <v>149</v>
      </c>
      <c r="AU1072" s="191" t="s">
        <v>80</v>
      </c>
      <c r="AY1072" s="19" t="s">
        <v>146</v>
      </c>
      <c r="BE1072" s="192">
        <f>IF(N1072="základní",J1072,0)</f>
        <v>0</v>
      </c>
      <c r="BF1072" s="192">
        <f>IF(N1072="snížená",J1072,0)</f>
        <v>0</v>
      </c>
      <c r="BG1072" s="192">
        <f>IF(N1072="zákl. přenesená",J1072,0)</f>
        <v>0</v>
      </c>
      <c r="BH1072" s="192">
        <f>IF(N1072="sníž. přenesená",J1072,0)</f>
        <v>0</v>
      </c>
      <c r="BI1072" s="192">
        <f>IF(N1072="nulová",J1072,0)</f>
        <v>0</v>
      </c>
      <c r="BJ1072" s="19" t="s">
        <v>78</v>
      </c>
      <c r="BK1072" s="192">
        <f>ROUND(I1072*H1072,2)</f>
        <v>0</v>
      </c>
      <c r="BL1072" s="19" t="s">
        <v>256</v>
      </c>
      <c r="BM1072" s="191" t="s">
        <v>1557</v>
      </c>
    </row>
    <row r="1073" spans="1:65" s="2" customFormat="1" ht="19.5">
      <c r="A1073" s="36"/>
      <c r="B1073" s="37"/>
      <c r="C1073" s="38"/>
      <c r="D1073" s="193" t="s">
        <v>156</v>
      </c>
      <c r="E1073" s="38"/>
      <c r="F1073" s="194" t="s">
        <v>1558</v>
      </c>
      <c r="G1073" s="38"/>
      <c r="H1073" s="38"/>
      <c r="I1073" s="195"/>
      <c r="J1073" s="38"/>
      <c r="K1073" s="38"/>
      <c r="L1073" s="41"/>
      <c r="M1073" s="196"/>
      <c r="N1073" s="197"/>
      <c r="O1073" s="66"/>
      <c r="P1073" s="66"/>
      <c r="Q1073" s="66"/>
      <c r="R1073" s="66"/>
      <c r="S1073" s="66"/>
      <c r="T1073" s="67"/>
      <c r="U1073" s="36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T1073" s="19" t="s">
        <v>156</v>
      </c>
      <c r="AU1073" s="19" t="s">
        <v>80</v>
      </c>
    </row>
    <row r="1074" spans="1:65" s="2" customFormat="1" ht="11.25">
      <c r="A1074" s="36"/>
      <c r="B1074" s="37"/>
      <c r="C1074" s="38"/>
      <c r="D1074" s="245" t="s">
        <v>595</v>
      </c>
      <c r="E1074" s="38"/>
      <c r="F1074" s="246" t="s">
        <v>1559</v>
      </c>
      <c r="G1074" s="38"/>
      <c r="H1074" s="38"/>
      <c r="I1074" s="195"/>
      <c r="J1074" s="38"/>
      <c r="K1074" s="38"/>
      <c r="L1074" s="41"/>
      <c r="M1074" s="196"/>
      <c r="N1074" s="197"/>
      <c r="O1074" s="66"/>
      <c r="P1074" s="66"/>
      <c r="Q1074" s="66"/>
      <c r="R1074" s="66"/>
      <c r="S1074" s="66"/>
      <c r="T1074" s="67"/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T1074" s="19" t="s">
        <v>595</v>
      </c>
      <c r="AU1074" s="19" t="s">
        <v>80</v>
      </c>
    </row>
    <row r="1075" spans="1:65" s="14" customFormat="1" ht="22.5">
      <c r="B1075" s="208"/>
      <c r="C1075" s="209"/>
      <c r="D1075" s="193" t="s">
        <v>158</v>
      </c>
      <c r="E1075" s="210" t="s">
        <v>19</v>
      </c>
      <c r="F1075" s="211" t="s">
        <v>1560</v>
      </c>
      <c r="G1075" s="209"/>
      <c r="H1075" s="212">
        <v>10.510999999999999</v>
      </c>
      <c r="I1075" s="213"/>
      <c r="J1075" s="209"/>
      <c r="K1075" s="209"/>
      <c r="L1075" s="214"/>
      <c r="M1075" s="215"/>
      <c r="N1075" s="216"/>
      <c r="O1075" s="216"/>
      <c r="P1075" s="216"/>
      <c r="Q1075" s="216"/>
      <c r="R1075" s="216"/>
      <c r="S1075" s="216"/>
      <c r="T1075" s="217"/>
      <c r="AT1075" s="218" t="s">
        <v>158</v>
      </c>
      <c r="AU1075" s="218" t="s">
        <v>80</v>
      </c>
      <c r="AV1075" s="14" t="s">
        <v>80</v>
      </c>
      <c r="AW1075" s="14" t="s">
        <v>33</v>
      </c>
      <c r="AX1075" s="14" t="s">
        <v>71</v>
      </c>
      <c r="AY1075" s="218" t="s">
        <v>146</v>
      </c>
    </row>
    <row r="1076" spans="1:65" s="14" customFormat="1" ht="22.5">
      <c r="B1076" s="208"/>
      <c r="C1076" s="209"/>
      <c r="D1076" s="193" t="s">
        <v>158</v>
      </c>
      <c r="E1076" s="210" t="s">
        <v>19</v>
      </c>
      <c r="F1076" s="211" t="s">
        <v>1561</v>
      </c>
      <c r="G1076" s="209"/>
      <c r="H1076" s="212">
        <v>9.8740000000000006</v>
      </c>
      <c r="I1076" s="213"/>
      <c r="J1076" s="209"/>
      <c r="K1076" s="209"/>
      <c r="L1076" s="214"/>
      <c r="M1076" s="215"/>
      <c r="N1076" s="216"/>
      <c r="O1076" s="216"/>
      <c r="P1076" s="216"/>
      <c r="Q1076" s="216"/>
      <c r="R1076" s="216"/>
      <c r="S1076" s="216"/>
      <c r="T1076" s="217"/>
      <c r="AT1076" s="218" t="s">
        <v>158</v>
      </c>
      <c r="AU1076" s="218" t="s">
        <v>80</v>
      </c>
      <c r="AV1076" s="14" t="s">
        <v>80</v>
      </c>
      <c r="AW1076" s="14" t="s">
        <v>33</v>
      </c>
      <c r="AX1076" s="14" t="s">
        <v>71</v>
      </c>
      <c r="AY1076" s="218" t="s">
        <v>146</v>
      </c>
    </row>
    <row r="1077" spans="1:65" s="15" customFormat="1" ht="11.25">
      <c r="B1077" s="219"/>
      <c r="C1077" s="220"/>
      <c r="D1077" s="193" t="s">
        <v>158</v>
      </c>
      <c r="E1077" s="221" t="s">
        <v>566</v>
      </c>
      <c r="F1077" s="222" t="s">
        <v>161</v>
      </c>
      <c r="G1077" s="220"/>
      <c r="H1077" s="223">
        <v>20.385000000000002</v>
      </c>
      <c r="I1077" s="224"/>
      <c r="J1077" s="220"/>
      <c r="K1077" s="220"/>
      <c r="L1077" s="225"/>
      <c r="M1077" s="226"/>
      <c r="N1077" s="227"/>
      <c r="O1077" s="227"/>
      <c r="P1077" s="227"/>
      <c r="Q1077" s="227"/>
      <c r="R1077" s="227"/>
      <c r="S1077" s="227"/>
      <c r="T1077" s="228"/>
      <c r="AT1077" s="229" t="s">
        <v>158</v>
      </c>
      <c r="AU1077" s="229" t="s">
        <v>80</v>
      </c>
      <c r="AV1077" s="15" t="s">
        <v>154</v>
      </c>
      <c r="AW1077" s="15" t="s">
        <v>33</v>
      </c>
      <c r="AX1077" s="15" t="s">
        <v>78</v>
      </c>
      <c r="AY1077" s="229" t="s">
        <v>146</v>
      </c>
    </row>
    <row r="1078" spans="1:65" s="2" customFormat="1" ht="24.2" customHeight="1">
      <c r="A1078" s="36"/>
      <c r="B1078" s="37"/>
      <c r="C1078" s="180" t="s">
        <v>1562</v>
      </c>
      <c r="D1078" s="180" t="s">
        <v>149</v>
      </c>
      <c r="E1078" s="181" t="s">
        <v>1563</v>
      </c>
      <c r="F1078" s="182" t="s">
        <v>1564</v>
      </c>
      <c r="G1078" s="183" t="s">
        <v>152</v>
      </c>
      <c r="H1078" s="184">
        <v>10.138999999999999</v>
      </c>
      <c r="I1078" s="185"/>
      <c r="J1078" s="186">
        <f>ROUND(I1078*H1078,2)</f>
        <v>0</v>
      </c>
      <c r="K1078" s="182" t="s">
        <v>592</v>
      </c>
      <c r="L1078" s="41"/>
      <c r="M1078" s="187" t="s">
        <v>19</v>
      </c>
      <c r="N1078" s="188" t="s">
        <v>42</v>
      </c>
      <c r="O1078" s="66"/>
      <c r="P1078" s="189">
        <f>O1078*H1078</f>
        <v>0</v>
      </c>
      <c r="Q1078" s="189">
        <v>0</v>
      </c>
      <c r="R1078" s="189">
        <f>Q1078*H1078</f>
        <v>0</v>
      </c>
      <c r="S1078" s="189">
        <v>0</v>
      </c>
      <c r="T1078" s="190">
        <f>S1078*H1078</f>
        <v>0</v>
      </c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R1078" s="191" t="s">
        <v>256</v>
      </c>
      <c r="AT1078" s="191" t="s">
        <v>149</v>
      </c>
      <c r="AU1078" s="191" t="s">
        <v>80</v>
      </c>
      <c r="AY1078" s="19" t="s">
        <v>146</v>
      </c>
      <c r="BE1078" s="192">
        <f>IF(N1078="základní",J1078,0)</f>
        <v>0</v>
      </c>
      <c r="BF1078" s="192">
        <f>IF(N1078="snížená",J1078,0)</f>
        <v>0</v>
      </c>
      <c r="BG1078" s="192">
        <f>IF(N1078="zákl. přenesená",J1078,0)</f>
        <v>0</v>
      </c>
      <c r="BH1078" s="192">
        <f>IF(N1078="sníž. přenesená",J1078,0)</f>
        <v>0</v>
      </c>
      <c r="BI1078" s="192">
        <f>IF(N1078="nulová",J1078,0)</f>
        <v>0</v>
      </c>
      <c r="BJ1078" s="19" t="s">
        <v>78</v>
      </c>
      <c r="BK1078" s="192">
        <f>ROUND(I1078*H1078,2)</f>
        <v>0</v>
      </c>
      <c r="BL1078" s="19" t="s">
        <v>256</v>
      </c>
      <c r="BM1078" s="191" t="s">
        <v>1565</v>
      </c>
    </row>
    <row r="1079" spans="1:65" s="2" customFormat="1" ht="19.5">
      <c r="A1079" s="36"/>
      <c r="B1079" s="37"/>
      <c r="C1079" s="38"/>
      <c r="D1079" s="193" t="s">
        <v>156</v>
      </c>
      <c r="E1079" s="38"/>
      <c r="F1079" s="194" t="s">
        <v>1566</v>
      </c>
      <c r="G1079" s="38"/>
      <c r="H1079" s="38"/>
      <c r="I1079" s="195"/>
      <c r="J1079" s="38"/>
      <c r="K1079" s="38"/>
      <c r="L1079" s="41"/>
      <c r="M1079" s="196"/>
      <c r="N1079" s="197"/>
      <c r="O1079" s="66"/>
      <c r="P1079" s="66"/>
      <c r="Q1079" s="66"/>
      <c r="R1079" s="66"/>
      <c r="S1079" s="66"/>
      <c r="T1079" s="67"/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T1079" s="19" t="s">
        <v>156</v>
      </c>
      <c r="AU1079" s="19" t="s">
        <v>80</v>
      </c>
    </row>
    <row r="1080" spans="1:65" s="2" customFormat="1" ht="11.25">
      <c r="A1080" s="36"/>
      <c r="B1080" s="37"/>
      <c r="C1080" s="38"/>
      <c r="D1080" s="245" t="s">
        <v>595</v>
      </c>
      <c r="E1080" s="38"/>
      <c r="F1080" s="246" t="s">
        <v>1567</v>
      </c>
      <c r="G1080" s="38"/>
      <c r="H1080" s="38"/>
      <c r="I1080" s="195"/>
      <c r="J1080" s="38"/>
      <c r="K1080" s="38"/>
      <c r="L1080" s="41"/>
      <c r="M1080" s="196"/>
      <c r="N1080" s="197"/>
      <c r="O1080" s="66"/>
      <c r="P1080" s="66"/>
      <c r="Q1080" s="66"/>
      <c r="R1080" s="66"/>
      <c r="S1080" s="66"/>
      <c r="T1080" s="67"/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T1080" s="19" t="s">
        <v>595</v>
      </c>
      <c r="AU1080" s="19" t="s">
        <v>80</v>
      </c>
    </row>
    <row r="1081" spans="1:65" s="14" customFormat="1" ht="22.5">
      <c r="B1081" s="208"/>
      <c r="C1081" s="209"/>
      <c r="D1081" s="193" t="s">
        <v>158</v>
      </c>
      <c r="E1081" s="210" t="s">
        <v>19</v>
      </c>
      <c r="F1081" s="211" t="s">
        <v>1568</v>
      </c>
      <c r="G1081" s="209"/>
      <c r="H1081" s="212">
        <v>3.3889999999999998</v>
      </c>
      <c r="I1081" s="213"/>
      <c r="J1081" s="209"/>
      <c r="K1081" s="209"/>
      <c r="L1081" s="214"/>
      <c r="M1081" s="215"/>
      <c r="N1081" s="216"/>
      <c r="O1081" s="216"/>
      <c r="P1081" s="216"/>
      <c r="Q1081" s="216"/>
      <c r="R1081" s="216"/>
      <c r="S1081" s="216"/>
      <c r="T1081" s="217"/>
      <c r="AT1081" s="218" t="s">
        <v>158</v>
      </c>
      <c r="AU1081" s="218" t="s">
        <v>80</v>
      </c>
      <c r="AV1081" s="14" t="s">
        <v>80</v>
      </c>
      <c r="AW1081" s="14" t="s">
        <v>33</v>
      </c>
      <c r="AX1081" s="14" t="s">
        <v>71</v>
      </c>
      <c r="AY1081" s="218" t="s">
        <v>146</v>
      </c>
    </row>
    <row r="1082" spans="1:65" s="14" customFormat="1" ht="22.5">
      <c r="B1082" s="208"/>
      <c r="C1082" s="209"/>
      <c r="D1082" s="193" t="s">
        <v>158</v>
      </c>
      <c r="E1082" s="210" t="s">
        <v>19</v>
      </c>
      <c r="F1082" s="211" t="s">
        <v>1569</v>
      </c>
      <c r="G1082" s="209"/>
      <c r="H1082" s="212">
        <v>6.75</v>
      </c>
      <c r="I1082" s="213"/>
      <c r="J1082" s="209"/>
      <c r="K1082" s="209"/>
      <c r="L1082" s="214"/>
      <c r="M1082" s="215"/>
      <c r="N1082" s="216"/>
      <c r="O1082" s="216"/>
      <c r="P1082" s="216"/>
      <c r="Q1082" s="216"/>
      <c r="R1082" s="216"/>
      <c r="S1082" s="216"/>
      <c r="T1082" s="217"/>
      <c r="AT1082" s="218" t="s">
        <v>158</v>
      </c>
      <c r="AU1082" s="218" t="s">
        <v>80</v>
      </c>
      <c r="AV1082" s="14" t="s">
        <v>80</v>
      </c>
      <c r="AW1082" s="14" t="s">
        <v>33</v>
      </c>
      <c r="AX1082" s="14" t="s">
        <v>71</v>
      </c>
      <c r="AY1082" s="218" t="s">
        <v>146</v>
      </c>
    </row>
    <row r="1083" spans="1:65" s="15" customFormat="1" ht="11.25">
      <c r="B1083" s="219"/>
      <c r="C1083" s="220"/>
      <c r="D1083" s="193" t="s">
        <v>158</v>
      </c>
      <c r="E1083" s="221" t="s">
        <v>569</v>
      </c>
      <c r="F1083" s="222" t="s">
        <v>161</v>
      </c>
      <c r="G1083" s="220"/>
      <c r="H1083" s="223">
        <v>10.138999999999999</v>
      </c>
      <c r="I1083" s="224"/>
      <c r="J1083" s="220"/>
      <c r="K1083" s="220"/>
      <c r="L1083" s="225"/>
      <c r="M1083" s="226"/>
      <c r="N1083" s="227"/>
      <c r="O1083" s="227"/>
      <c r="P1083" s="227"/>
      <c r="Q1083" s="227"/>
      <c r="R1083" s="227"/>
      <c r="S1083" s="227"/>
      <c r="T1083" s="228"/>
      <c r="AT1083" s="229" t="s">
        <v>158</v>
      </c>
      <c r="AU1083" s="229" t="s">
        <v>80</v>
      </c>
      <c r="AV1083" s="15" t="s">
        <v>154</v>
      </c>
      <c r="AW1083" s="15" t="s">
        <v>33</v>
      </c>
      <c r="AX1083" s="15" t="s">
        <v>78</v>
      </c>
      <c r="AY1083" s="229" t="s">
        <v>146</v>
      </c>
    </row>
    <row r="1084" spans="1:65" s="2" customFormat="1" ht="24.2" customHeight="1">
      <c r="A1084" s="36"/>
      <c r="B1084" s="37"/>
      <c r="C1084" s="180" t="s">
        <v>1570</v>
      </c>
      <c r="D1084" s="180" t="s">
        <v>149</v>
      </c>
      <c r="E1084" s="181" t="s">
        <v>1571</v>
      </c>
      <c r="F1084" s="182" t="s">
        <v>1572</v>
      </c>
      <c r="G1084" s="183" t="s">
        <v>152</v>
      </c>
      <c r="H1084" s="184">
        <v>20.385000000000002</v>
      </c>
      <c r="I1084" s="185"/>
      <c r="J1084" s="186">
        <f>ROUND(I1084*H1084,2)</f>
        <v>0</v>
      </c>
      <c r="K1084" s="182" t="s">
        <v>592</v>
      </c>
      <c r="L1084" s="41"/>
      <c r="M1084" s="187" t="s">
        <v>19</v>
      </c>
      <c r="N1084" s="188" t="s">
        <v>42</v>
      </c>
      <c r="O1084" s="66"/>
      <c r="P1084" s="189">
        <f>O1084*H1084</f>
        <v>0</v>
      </c>
      <c r="Q1084" s="189">
        <v>0</v>
      </c>
      <c r="R1084" s="189">
        <f>Q1084*H1084</f>
        <v>0</v>
      </c>
      <c r="S1084" s="189">
        <v>0</v>
      </c>
      <c r="T1084" s="190">
        <f>S1084*H1084</f>
        <v>0</v>
      </c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R1084" s="191" t="s">
        <v>256</v>
      </c>
      <c r="AT1084" s="191" t="s">
        <v>149</v>
      </c>
      <c r="AU1084" s="191" t="s">
        <v>80</v>
      </c>
      <c r="AY1084" s="19" t="s">
        <v>146</v>
      </c>
      <c r="BE1084" s="192">
        <f>IF(N1084="základní",J1084,0)</f>
        <v>0</v>
      </c>
      <c r="BF1084" s="192">
        <f>IF(N1084="snížená",J1084,0)</f>
        <v>0</v>
      </c>
      <c r="BG1084" s="192">
        <f>IF(N1084="zákl. přenesená",J1084,0)</f>
        <v>0</v>
      </c>
      <c r="BH1084" s="192">
        <f>IF(N1084="sníž. přenesená",J1084,0)</f>
        <v>0</v>
      </c>
      <c r="BI1084" s="192">
        <f>IF(N1084="nulová",J1084,0)</f>
        <v>0</v>
      </c>
      <c r="BJ1084" s="19" t="s">
        <v>78</v>
      </c>
      <c r="BK1084" s="192">
        <f>ROUND(I1084*H1084,2)</f>
        <v>0</v>
      </c>
      <c r="BL1084" s="19" t="s">
        <v>256</v>
      </c>
      <c r="BM1084" s="191" t="s">
        <v>1573</v>
      </c>
    </row>
    <row r="1085" spans="1:65" s="2" customFormat="1" ht="19.5">
      <c r="A1085" s="36"/>
      <c r="B1085" s="37"/>
      <c r="C1085" s="38"/>
      <c r="D1085" s="193" t="s">
        <v>156</v>
      </c>
      <c r="E1085" s="38"/>
      <c r="F1085" s="194" t="s">
        <v>1574</v>
      </c>
      <c r="G1085" s="38"/>
      <c r="H1085" s="38"/>
      <c r="I1085" s="195"/>
      <c r="J1085" s="38"/>
      <c r="K1085" s="38"/>
      <c r="L1085" s="41"/>
      <c r="M1085" s="196"/>
      <c r="N1085" s="197"/>
      <c r="O1085" s="66"/>
      <c r="P1085" s="66"/>
      <c r="Q1085" s="66"/>
      <c r="R1085" s="66"/>
      <c r="S1085" s="66"/>
      <c r="T1085" s="67"/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T1085" s="19" t="s">
        <v>156</v>
      </c>
      <c r="AU1085" s="19" t="s">
        <v>80</v>
      </c>
    </row>
    <row r="1086" spans="1:65" s="2" customFormat="1" ht="11.25">
      <c r="A1086" s="36"/>
      <c r="B1086" s="37"/>
      <c r="C1086" s="38"/>
      <c r="D1086" s="245" t="s">
        <v>595</v>
      </c>
      <c r="E1086" s="38"/>
      <c r="F1086" s="246" t="s">
        <v>1575</v>
      </c>
      <c r="G1086" s="38"/>
      <c r="H1086" s="38"/>
      <c r="I1086" s="195"/>
      <c r="J1086" s="38"/>
      <c r="K1086" s="38"/>
      <c r="L1086" s="41"/>
      <c r="M1086" s="196"/>
      <c r="N1086" s="197"/>
      <c r="O1086" s="66"/>
      <c r="P1086" s="66"/>
      <c r="Q1086" s="66"/>
      <c r="R1086" s="66"/>
      <c r="S1086" s="66"/>
      <c r="T1086" s="67"/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T1086" s="19" t="s">
        <v>595</v>
      </c>
      <c r="AU1086" s="19" t="s">
        <v>80</v>
      </c>
    </row>
    <row r="1087" spans="1:65" s="13" customFormat="1" ht="11.25">
      <c r="B1087" s="198"/>
      <c r="C1087" s="199"/>
      <c r="D1087" s="193" t="s">
        <v>158</v>
      </c>
      <c r="E1087" s="200" t="s">
        <v>19</v>
      </c>
      <c r="F1087" s="201" t="s">
        <v>617</v>
      </c>
      <c r="G1087" s="199"/>
      <c r="H1087" s="200" t="s">
        <v>19</v>
      </c>
      <c r="I1087" s="202"/>
      <c r="J1087" s="199"/>
      <c r="K1087" s="199"/>
      <c r="L1087" s="203"/>
      <c r="M1087" s="204"/>
      <c r="N1087" s="205"/>
      <c r="O1087" s="205"/>
      <c r="P1087" s="205"/>
      <c r="Q1087" s="205"/>
      <c r="R1087" s="205"/>
      <c r="S1087" s="205"/>
      <c r="T1087" s="206"/>
      <c r="AT1087" s="207" t="s">
        <v>158</v>
      </c>
      <c r="AU1087" s="207" t="s">
        <v>80</v>
      </c>
      <c r="AV1087" s="13" t="s">
        <v>78</v>
      </c>
      <c r="AW1087" s="13" t="s">
        <v>33</v>
      </c>
      <c r="AX1087" s="13" t="s">
        <v>71</v>
      </c>
      <c r="AY1087" s="207" t="s">
        <v>146</v>
      </c>
    </row>
    <row r="1088" spans="1:65" s="14" customFormat="1" ht="11.25">
      <c r="B1088" s="208"/>
      <c r="C1088" s="209"/>
      <c r="D1088" s="193" t="s">
        <v>158</v>
      </c>
      <c r="E1088" s="210" t="s">
        <v>19</v>
      </c>
      <c r="F1088" s="211" t="s">
        <v>566</v>
      </c>
      <c r="G1088" s="209"/>
      <c r="H1088" s="212">
        <v>20.385000000000002</v>
      </c>
      <c r="I1088" s="213"/>
      <c r="J1088" s="209"/>
      <c r="K1088" s="209"/>
      <c r="L1088" s="214"/>
      <c r="M1088" s="215"/>
      <c r="N1088" s="216"/>
      <c r="O1088" s="216"/>
      <c r="P1088" s="216"/>
      <c r="Q1088" s="216"/>
      <c r="R1088" s="216"/>
      <c r="S1088" s="216"/>
      <c r="T1088" s="217"/>
      <c r="AT1088" s="218" t="s">
        <v>158</v>
      </c>
      <c r="AU1088" s="218" t="s">
        <v>80</v>
      </c>
      <c r="AV1088" s="14" t="s">
        <v>80</v>
      </c>
      <c r="AW1088" s="14" t="s">
        <v>33</v>
      </c>
      <c r="AX1088" s="14" t="s">
        <v>71</v>
      </c>
      <c r="AY1088" s="218" t="s">
        <v>146</v>
      </c>
    </row>
    <row r="1089" spans="1:65" s="15" customFormat="1" ht="11.25">
      <c r="B1089" s="219"/>
      <c r="C1089" s="220"/>
      <c r="D1089" s="193" t="s">
        <v>158</v>
      </c>
      <c r="E1089" s="221" t="s">
        <v>19</v>
      </c>
      <c r="F1089" s="222" t="s">
        <v>161</v>
      </c>
      <c r="G1089" s="220"/>
      <c r="H1089" s="223">
        <v>20.385000000000002</v>
      </c>
      <c r="I1089" s="224"/>
      <c r="J1089" s="220"/>
      <c r="K1089" s="220"/>
      <c r="L1089" s="225"/>
      <c r="M1089" s="226"/>
      <c r="N1089" s="227"/>
      <c r="O1089" s="227"/>
      <c r="P1089" s="227"/>
      <c r="Q1089" s="227"/>
      <c r="R1089" s="227"/>
      <c r="S1089" s="227"/>
      <c r="T1089" s="228"/>
      <c r="AT1089" s="229" t="s">
        <v>158</v>
      </c>
      <c r="AU1089" s="229" t="s">
        <v>80</v>
      </c>
      <c r="AV1089" s="15" t="s">
        <v>154</v>
      </c>
      <c r="AW1089" s="15" t="s">
        <v>33</v>
      </c>
      <c r="AX1089" s="15" t="s">
        <v>78</v>
      </c>
      <c r="AY1089" s="229" t="s">
        <v>146</v>
      </c>
    </row>
    <row r="1090" spans="1:65" s="2" customFormat="1" ht="21.75" customHeight="1">
      <c r="A1090" s="36"/>
      <c r="B1090" s="37"/>
      <c r="C1090" s="180" t="s">
        <v>1576</v>
      </c>
      <c r="D1090" s="180" t="s">
        <v>149</v>
      </c>
      <c r="E1090" s="181" t="s">
        <v>1577</v>
      </c>
      <c r="F1090" s="182" t="s">
        <v>1578</v>
      </c>
      <c r="G1090" s="183" t="s">
        <v>251</v>
      </c>
      <c r="H1090" s="184">
        <v>16.532</v>
      </c>
      <c r="I1090" s="185"/>
      <c r="J1090" s="186">
        <f>ROUND(I1090*H1090,2)</f>
        <v>0</v>
      </c>
      <c r="K1090" s="182" t="s">
        <v>592</v>
      </c>
      <c r="L1090" s="41"/>
      <c r="M1090" s="187" t="s">
        <v>19</v>
      </c>
      <c r="N1090" s="188" t="s">
        <v>42</v>
      </c>
      <c r="O1090" s="66"/>
      <c r="P1090" s="189">
        <f>O1090*H1090</f>
        <v>0</v>
      </c>
      <c r="Q1090" s="189">
        <v>1.1E-4</v>
      </c>
      <c r="R1090" s="189">
        <f>Q1090*H1090</f>
        <v>1.8185200000000001E-3</v>
      </c>
      <c r="S1090" s="189">
        <v>0</v>
      </c>
      <c r="T1090" s="190">
        <f>S1090*H1090</f>
        <v>0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191" t="s">
        <v>256</v>
      </c>
      <c r="AT1090" s="191" t="s">
        <v>149</v>
      </c>
      <c r="AU1090" s="191" t="s">
        <v>80</v>
      </c>
      <c r="AY1090" s="19" t="s">
        <v>146</v>
      </c>
      <c r="BE1090" s="192">
        <f>IF(N1090="základní",J1090,0)</f>
        <v>0</v>
      </c>
      <c r="BF1090" s="192">
        <f>IF(N1090="snížená",J1090,0)</f>
        <v>0</v>
      </c>
      <c r="BG1090" s="192">
        <f>IF(N1090="zákl. přenesená",J1090,0)</f>
        <v>0</v>
      </c>
      <c r="BH1090" s="192">
        <f>IF(N1090="sníž. přenesená",J1090,0)</f>
        <v>0</v>
      </c>
      <c r="BI1090" s="192">
        <f>IF(N1090="nulová",J1090,0)</f>
        <v>0</v>
      </c>
      <c r="BJ1090" s="19" t="s">
        <v>78</v>
      </c>
      <c r="BK1090" s="192">
        <f>ROUND(I1090*H1090,2)</f>
        <v>0</v>
      </c>
      <c r="BL1090" s="19" t="s">
        <v>256</v>
      </c>
      <c r="BM1090" s="191" t="s">
        <v>1579</v>
      </c>
    </row>
    <row r="1091" spans="1:65" s="2" customFormat="1" ht="19.5">
      <c r="A1091" s="36"/>
      <c r="B1091" s="37"/>
      <c r="C1091" s="38"/>
      <c r="D1091" s="193" t="s">
        <v>156</v>
      </c>
      <c r="E1091" s="38"/>
      <c r="F1091" s="194" t="s">
        <v>1580</v>
      </c>
      <c r="G1091" s="38"/>
      <c r="H1091" s="38"/>
      <c r="I1091" s="195"/>
      <c r="J1091" s="38"/>
      <c r="K1091" s="38"/>
      <c r="L1091" s="41"/>
      <c r="M1091" s="196"/>
      <c r="N1091" s="197"/>
      <c r="O1091" s="66"/>
      <c r="P1091" s="66"/>
      <c r="Q1091" s="66"/>
      <c r="R1091" s="66"/>
      <c r="S1091" s="66"/>
      <c r="T1091" s="67"/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T1091" s="19" t="s">
        <v>156</v>
      </c>
      <c r="AU1091" s="19" t="s">
        <v>80</v>
      </c>
    </row>
    <row r="1092" spans="1:65" s="2" customFormat="1" ht="11.25">
      <c r="A1092" s="36"/>
      <c r="B1092" s="37"/>
      <c r="C1092" s="38"/>
      <c r="D1092" s="245" t="s">
        <v>595</v>
      </c>
      <c r="E1092" s="38"/>
      <c r="F1092" s="246" t="s">
        <v>1581</v>
      </c>
      <c r="G1092" s="38"/>
      <c r="H1092" s="38"/>
      <c r="I1092" s="195"/>
      <c r="J1092" s="38"/>
      <c r="K1092" s="38"/>
      <c r="L1092" s="41"/>
      <c r="M1092" s="196"/>
      <c r="N1092" s="197"/>
      <c r="O1092" s="66"/>
      <c r="P1092" s="66"/>
      <c r="Q1092" s="66"/>
      <c r="R1092" s="66"/>
      <c r="S1092" s="66"/>
      <c r="T1092" s="67"/>
      <c r="U1092" s="36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T1092" s="19" t="s">
        <v>595</v>
      </c>
      <c r="AU1092" s="19" t="s">
        <v>80</v>
      </c>
    </row>
    <row r="1093" spans="1:65" s="13" customFormat="1" ht="11.25">
      <c r="B1093" s="198"/>
      <c r="C1093" s="199"/>
      <c r="D1093" s="193" t="s">
        <v>158</v>
      </c>
      <c r="E1093" s="200" t="s">
        <v>19</v>
      </c>
      <c r="F1093" s="201" t="s">
        <v>1582</v>
      </c>
      <c r="G1093" s="199"/>
      <c r="H1093" s="200" t="s">
        <v>19</v>
      </c>
      <c r="I1093" s="202"/>
      <c r="J1093" s="199"/>
      <c r="K1093" s="199"/>
      <c r="L1093" s="203"/>
      <c r="M1093" s="204"/>
      <c r="N1093" s="205"/>
      <c r="O1093" s="205"/>
      <c r="P1093" s="205"/>
      <c r="Q1093" s="205"/>
      <c r="R1093" s="205"/>
      <c r="S1093" s="205"/>
      <c r="T1093" s="206"/>
      <c r="AT1093" s="207" t="s">
        <v>158</v>
      </c>
      <c r="AU1093" s="207" t="s">
        <v>80</v>
      </c>
      <c r="AV1093" s="13" t="s">
        <v>78</v>
      </c>
      <c r="AW1093" s="13" t="s">
        <v>33</v>
      </c>
      <c r="AX1093" s="13" t="s">
        <v>71</v>
      </c>
      <c r="AY1093" s="207" t="s">
        <v>146</v>
      </c>
    </row>
    <row r="1094" spans="1:65" s="14" customFormat="1" ht="11.25">
      <c r="B1094" s="208"/>
      <c r="C1094" s="209"/>
      <c r="D1094" s="193" t="s">
        <v>158</v>
      </c>
      <c r="E1094" s="210" t="s">
        <v>19</v>
      </c>
      <c r="F1094" s="211" t="s">
        <v>1583</v>
      </c>
      <c r="G1094" s="209"/>
      <c r="H1094" s="212">
        <v>16.532</v>
      </c>
      <c r="I1094" s="213"/>
      <c r="J1094" s="209"/>
      <c r="K1094" s="209"/>
      <c r="L1094" s="214"/>
      <c r="M1094" s="215"/>
      <c r="N1094" s="216"/>
      <c r="O1094" s="216"/>
      <c r="P1094" s="216"/>
      <c r="Q1094" s="216"/>
      <c r="R1094" s="216"/>
      <c r="S1094" s="216"/>
      <c r="T1094" s="217"/>
      <c r="AT1094" s="218" t="s">
        <v>158</v>
      </c>
      <c r="AU1094" s="218" t="s">
        <v>80</v>
      </c>
      <c r="AV1094" s="14" t="s">
        <v>80</v>
      </c>
      <c r="AW1094" s="14" t="s">
        <v>33</v>
      </c>
      <c r="AX1094" s="14" t="s">
        <v>71</v>
      </c>
      <c r="AY1094" s="218" t="s">
        <v>146</v>
      </c>
    </row>
    <row r="1095" spans="1:65" s="15" customFormat="1" ht="11.25">
      <c r="B1095" s="219"/>
      <c r="C1095" s="220"/>
      <c r="D1095" s="193" t="s">
        <v>158</v>
      </c>
      <c r="E1095" s="221" t="s">
        <v>19</v>
      </c>
      <c r="F1095" s="222" t="s">
        <v>161</v>
      </c>
      <c r="G1095" s="220"/>
      <c r="H1095" s="223">
        <v>16.532</v>
      </c>
      <c r="I1095" s="224"/>
      <c r="J1095" s="220"/>
      <c r="K1095" s="220"/>
      <c r="L1095" s="225"/>
      <c r="M1095" s="226"/>
      <c r="N1095" s="227"/>
      <c r="O1095" s="227"/>
      <c r="P1095" s="227"/>
      <c r="Q1095" s="227"/>
      <c r="R1095" s="227"/>
      <c r="S1095" s="227"/>
      <c r="T1095" s="228"/>
      <c r="AT1095" s="229" t="s">
        <v>158</v>
      </c>
      <c r="AU1095" s="229" t="s">
        <v>80</v>
      </c>
      <c r="AV1095" s="15" t="s">
        <v>154</v>
      </c>
      <c r="AW1095" s="15" t="s">
        <v>33</v>
      </c>
      <c r="AX1095" s="15" t="s">
        <v>78</v>
      </c>
      <c r="AY1095" s="229" t="s">
        <v>146</v>
      </c>
    </row>
    <row r="1096" spans="1:65" s="2" customFormat="1" ht="24.2" customHeight="1">
      <c r="A1096" s="36"/>
      <c r="B1096" s="37"/>
      <c r="C1096" s="230" t="s">
        <v>1584</v>
      </c>
      <c r="D1096" s="230" t="s">
        <v>170</v>
      </c>
      <c r="E1096" s="231" t="s">
        <v>1585</v>
      </c>
      <c r="F1096" s="232" t="s">
        <v>1586</v>
      </c>
      <c r="G1096" s="233" t="s">
        <v>708</v>
      </c>
      <c r="H1096" s="234">
        <v>34.075000000000003</v>
      </c>
      <c r="I1096" s="235"/>
      <c r="J1096" s="236">
        <f>ROUND(I1096*H1096,2)</f>
        <v>0</v>
      </c>
      <c r="K1096" s="232" t="s">
        <v>19</v>
      </c>
      <c r="L1096" s="237"/>
      <c r="M1096" s="238" t="s">
        <v>19</v>
      </c>
      <c r="N1096" s="239" t="s">
        <v>42</v>
      </c>
      <c r="O1096" s="66"/>
      <c r="P1096" s="189">
        <f>O1096*H1096</f>
        <v>0</v>
      </c>
      <c r="Q1096" s="189">
        <v>1E-3</v>
      </c>
      <c r="R1096" s="189">
        <f>Q1096*H1096</f>
        <v>3.4075000000000001E-2</v>
      </c>
      <c r="S1096" s="189">
        <v>0</v>
      </c>
      <c r="T1096" s="190">
        <f>S1096*H1096</f>
        <v>0</v>
      </c>
      <c r="U1096" s="36"/>
      <c r="V1096" s="36"/>
      <c r="W1096" s="36"/>
      <c r="X1096" s="36"/>
      <c r="Y1096" s="36"/>
      <c r="Z1096" s="36"/>
      <c r="AA1096" s="36"/>
      <c r="AB1096" s="36"/>
      <c r="AC1096" s="36"/>
      <c r="AD1096" s="36"/>
      <c r="AE1096" s="36"/>
      <c r="AR1096" s="191" t="s">
        <v>380</v>
      </c>
      <c r="AT1096" s="191" t="s">
        <v>170</v>
      </c>
      <c r="AU1096" s="191" t="s">
        <v>80</v>
      </c>
      <c r="AY1096" s="19" t="s">
        <v>146</v>
      </c>
      <c r="BE1096" s="192">
        <f>IF(N1096="základní",J1096,0)</f>
        <v>0</v>
      </c>
      <c r="BF1096" s="192">
        <f>IF(N1096="snížená",J1096,0)</f>
        <v>0</v>
      </c>
      <c r="BG1096" s="192">
        <f>IF(N1096="zákl. přenesená",J1096,0)</f>
        <v>0</v>
      </c>
      <c r="BH1096" s="192">
        <f>IF(N1096="sníž. přenesená",J1096,0)</f>
        <v>0</v>
      </c>
      <c r="BI1096" s="192">
        <f>IF(N1096="nulová",J1096,0)</f>
        <v>0</v>
      </c>
      <c r="BJ1096" s="19" t="s">
        <v>78</v>
      </c>
      <c r="BK1096" s="192">
        <f>ROUND(I1096*H1096,2)</f>
        <v>0</v>
      </c>
      <c r="BL1096" s="19" t="s">
        <v>256</v>
      </c>
      <c r="BM1096" s="191" t="s">
        <v>1587</v>
      </c>
    </row>
    <row r="1097" spans="1:65" s="2" customFormat="1" ht="11.25">
      <c r="A1097" s="36"/>
      <c r="B1097" s="37"/>
      <c r="C1097" s="38"/>
      <c r="D1097" s="193" t="s">
        <v>156</v>
      </c>
      <c r="E1097" s="38"/>
      <c r="F1097" s="194" t="s">
        <v>1586</v>
      </c>
      <c r="G1097" s="38"/>
      <c r="H1097" s="38"/>
      <c r="I1097" s="195"/>
      <c r="J1097" s="38"/>
      <c r="K1097" s="38"/>
      <c r="L1097" s="41"/>
      <c r="M1097" s="196"/>
      <c r="N1097" s="197"/>
      <c r="O1097" s="66"/>
      <c r="P1097" s="66"/>
      <c r="Q1097" s="66"/>
      <c r="R1097" s="66"/>
      <c r="S1097" s="66"/>
      <c r="T1097" s="67"/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T1097" s="19" t="s">
        <v>156</v>
      </c>
      <c r="AU1097" s="19" t="s">
        <v>80</v>
      </c>
    </row>
    <row r="1098" spans="1:65" s="13" customFormat="1" ht="11.25">
      <c r="B1098" s="198"/>
      <c r="C1098" s="199"/>
      <c r="D1098" s="193" t="s">
        <v>158</v>
      </c>
      <c r="E1098" s="200" t="s">
        <v>19</v>
      </c>
      <c r="F1098" s="201" t="s">
        <v>1582</v>
      </c>
      <c r="G1098" s="199"/>
      <c r="H1098" s="200" t="s">
        <v>19</v>
      </c>
      <c r="I1098" s="202"/>
      <c r="J1098" s="199"/>
      <c r="K1098" s="199"/>
      <c r="L1098" s="203"/>
      <c r="M1098" s="204"/>
      <c r="N1098" s="205"/>
      <c r="O1098" s="205"/>
      <c r="P1098" s="205"/>
      <c r="Q1098" s="205"/>
      <c r="R1098" s="205"/>
      <c r="S1098" s="205"/>
      <c r="T1098" s="206"/>
      <c r="AT1098" s="207" t="s">
        <v>158</v>
      </c>
      <c r="AU1098" s="207" t="s">
        <v>80</v>
      </c>
      <c r="AV1098" s="13" t="s">
        <v>78</v>
      </c>
      <c r="AW1098" s="13" t="s">
        <v>33</v>
      </c>
      <c r="AX1098" s="13" t="s">
        <v>71</v>
      </c>
      <c r="AY1098" s="207" t="s">
        <v>146</v>
      </c>
    </row>
    <row r="1099" spans="1:65" s="14" customFormat="1" ht="33.75">
      <c r="B1099" s="208"/>
      <c r="C1099" s="209"/>
      <c r="D1099" s="193" t="s">
        <v>158</v>
      </c>
      <c r="E1099" s="210" t="s">
        <v>19</v>
      </c>
      <c r="F1099" s="211" t="s">
        <v>1588</v>
      </c>
      <c r="G1099" s="209"/>
      <c r="H1099" s="212">
        <v>34.075000000000003</v>
      </c>
      <c r="I1099" s="213"/>
      <c r="J1099" s="209"/>
      <c r="K1099" s="209"/>
      <c r="L1099" s="214"/>
      <c r="M1099" s="215"/>
      <c r="N1099" s="216"/>
      <c r="O1099" s="216"/>
      <c r="P1099" s="216"/>
      <c r="Q1099" s="216"/>
      <c r="R1099" s="216"/>
      <c r="S1099" s="216"/>
      <c r="T1099" s="217"/>
      <c r="AT1099" s="218" t="s">
        <v>158</v>
      </c>
      <c r="AU1099" s="218" t="s">
        <v>80</v>
      </c>
      <c r="AV1099" s="14" t="s">
        <v>80</v>
      </c>
      <c r="AW1099" s="14" t="s">
        <v>33</v>
      </c>
      <c r="AX1099" s="14" t="s">
        <v>71</v>
      </c>
      <c r="AY1099" s="218" t="s">
        <v>146</v>
      </c>
    </row>
    <row r="1100" spans="1:65" s="15" customFormat="1" ht="11.25">
      <c r="B1100" s="219"/>
      <c r="C1100" s="220"/>
      <c r="D1100" s="193" t="s">
        <v>158</v>
      </c>
      <c r="E1100" s="221" t="s">
        <v>19</v>
      </c>
      <c r="F1100" s="222" t="s">
        <v>161</v>
      </c>
      <c r="G1100" s="220"/>
      <c r="H1100" s="223">
        <v>34.075000000000003</v>
      </c>
      <c r="I1100" s="224"/>
      <c r="J1100" s="220"/>
      <c r="K1100" s="220"/>
      <c r="L1100" s="225"/>
      <c r="M1100" s="226"/>
      <c r="N1100" s="227"/>
      <c r="O1100" s="227"/>
      <c r="P1100" s="227"/>
      <c r="Q1100" s="227"/>
      <c r="R1100" s="227"/>
      <c r="S1100" s="227"/>
      <c r="T1100" s="228"/>
      <c r="AT1100" s="229" t="s">
        <v>158</v>
      </c>
      <c r="AU1100" s="229" t="s">
        <v>80</v>
      </c>
      <c r="AV1100" s="15" t="s">
        <v>154</v>
      </c>
      <c r="AW1100" s="15" t="s">
        <v>33</v>
      </c>
      <c r="AX1100" s="15" t="s">
        <v>78</v>
      </c>
      <c r="AY1100" s="229" t="s">
        <v>146</v>
      </c>
    </row>
    <row r="1101" spans="1:65" s="2" customFormat="1" ht="24.2" customHeight="1">
      <c r="A1101" s="36"/>
      <c r="B1101" s="37"/>
      <c r="C1101" s="230" t="s">
        <v>1589</v>
      </c>
      <c r="D1101" s="230" t="s">
        <v>170</v>
      </c>
      <c r="E1101" s="231" t="s">
        <v>1590</v>
      </c>
      <c r="F1101" s="232" t="s">
        <v>1591</v>
      </c>
      <c r="G1101" s="233" t="s">
        <v>209</v>
      </c>
      <c r="H1101" s="234">
        <v>57</v>
      </c>
      <c r="I1101" s="235"/>
      <c r="J1101" s="236">
        <f>ROUND(I1101*H1101,2)</f>
        <v>0</v>
      </c>
      <c r="K1101" s="232" t="s">
        <v>19</v>
      </c>
      <c r="L1101" s="237"/>
      <c r="M1101" s="238" t="s">
        <v>19</v>
      </c>
      <c r="N1101" s="239" t="s">
        <v>42</v>
      </c>
      <c r="O1101" s="66"/>
      <c r="P1101" s="189">
        <f>O1101*H1101</f>
        <v>0</v>
      </c>
      <c r="Q1101" s="189">
        <v>0</v>
      </c>
      <c r="R1101" s="189">
        <f>Q1101*H1101</f>
        <v>0</v>
      </c>
      <c r="S1101" s="189">
        <v>0</v>
      </c>
      <c r="T1101" s="190">
        <f>S1101*H1101</f>
        <v>0</v>
      </c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R1101" s="191" t="s">
        <v>380</v>
      </c>
      <c r="AT1101" s="191" t="s">
        <v>170</v>
      </c>
      <c r="AU1101" s="191" t="s">
        <v>80</v>
      </c>
      <c r="AY1101" s="19" t="s">
        <v>146</v>
      </c>
      <c r="BE1101" s="192">
        <f>IF(N1101="základní",J1101,0)</f>
        <v>0</v>
      </c>
      <c r="BF1101" s="192">
        <f>IF(N1101="snížená",J1101,0)</f>
        <v>0</v>
      </c>
      <c r="BG1101" s="192">
        <f>IF(N1101="zákl. přenesená",J1101,0)</f>
        <v>0</v>
      </c>
      <c r="BH1101" s="192">
        <f>IF(N1101="sníž. přenesená",J1101,0)</f>
        <v>0</v>
      </c>
      <c r="BI1101" s="192">
        <f>IF(N1101="nulová",J1101,0)</f>
        <v>0</v>
      </c>
      <c r="BJ1101" s="19" t="s">
        <v>78</v>
      </c>
      <c r="BK1101" s="192">
        <f>ROUND(I1101*H1101,2)</f>
        <v>0</v>
      </c>
      <c r="BL1101" s="19" t="s">
        <v>256</v>
      </c>
      <c r="BM1101" s="191" t="s">
        <v>1592</v>
      </c>
    </row>
    <row r="1102" spans="1:65" s="2" customFormat="1" ht="11.25">
      <c r="A1102" s="36"/>
      <c r="B1102" s="37"/>
      <c r="C1102" s="38"/>
      <c r="D1102" s="193" t="s">
        <v>156</v>
      </c>
      <c r="E1102" s="38"/>
      <c r="F1102" s="194" t="s">
        <v>1591</v>
      </c>
      <c r="G1102" s="38"/>
      <c r="H1102" s="38"/>
      <c r="I1102" s="195"/>
      <c r="J1102" s="38"/>
      <c r="K1102" s="38"/>
      <c r="L1102" s="41"/>
      <c r="M1102" s="196"/>
      <c r="N1102" s="197"/>
      <c r="O1102" s="66"/>
      <c r="P1102" s="66"/>
      <c r="Q1102" s="66"/>
      <c r="R1102" s="66"/>
      <c r="S1102" s="66"/>
      <c r="T1102" s="67"/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T1102" s="19" t="s">
        <v>156</v>
      </c>
      <c r="AU1102" s="19" t="s">
        <v>80</v>
      </c>
    </row>
    <row r="1103" spans="1:65" s="14" customFormat="1" ht="11.25">
      <c r="B1103" s="208"/>
      <c r="C1103" s="209"/>
      <c r="D1103" s="193" t="s">
        <v>158</v>
      </c>
      <c r="E1103" s="210" t="s">
        <v>19</v>
      </c>
      <c r="F1103" s="211" t="s">
        <v>1593</v>
      </c>
      <c r="G1103" s="209"/>
      <c r="H1103" s="212">
        <v>57</v>
      </c>
      <c r="I1103" s="213"/>
      <c r="J1103" s="209"/>
      <c r="K1103" s="209"/>
      <c r="L1103" s="214"/>
      <c r="M1103" s="215"/>
      <c r="N1103" s="216"/>
      <c r="O1103" s="216"/>
      <c r="P1103" s="216"/>
      <c r="Q1103" s="216"/>
      <c r="R1103" s="216"/>
      <c r="S1103" s="216"/>
      <c r="T1103" s="217"/>
      <c r="AT1103" s="218" t="s">
        <v>158</v>
      </c>
      <c r="AU1103" s="218" t="s">
        <v>80</v>
      </c>
      <c r="AV1103" s="14" t="s">
        <v>80</v>
      </c>
      <c r="AW1103" s="14" t="s">
        <v>33</v>
      </c>
      <c r="AX1103" s="14" t="s">
        <v>71</v>
      </c>
      <c r="AY1103" s="218" t="s">
        <v>146</v>
      </c>
    </row>
    <row r="1104" spans="1:65" s="15" customFormat="1" ht="11.25">
      <c r="B1104" s="219"/>
      <c r="C1104" s="220"/>
      <c r="D1104" s="193" t="s">
        <v>158</v>
      </c>
      <c r="E1104" s="221" t="s">
        <v>19</v>
      </c>
      <c r="F1104" s="222" t="s">
        <v>161</v>
      </c>
      <c r="G1104" s="220"/>
      <c r="H1104" s="223">
        <v>57</v>
      </c>
      <c r="I1104" s="224"/>
      <c r="J1104" s="220"/>
      <c r="K1104" s="220"/>
      <c r="L1104" s="225"/>
      <c r="M1104" s="226"/>
      <c r="N1104" s="227"/>
      <c r="O1104" s="227"/>
      <c r="P1104" s="227"/>
      <c r="Q1104" s="227"/>
      <c r="R1104" s="227"/>
      <c r="S1104" s="227"/>
      <c r="T1104" s="228"/>
      <c r="AT1104" s="229" t="s">
        <v>158</v>
      </c>
      <c r="AU1104" s="229" t="s">
        <v>80</v>
      </c>
      <c r="AV1104" s="15" t="s">
        <v>154</v>
      </c>
      <c r="AW1104" s="15" t="s">
        <v>33</v>
      </c>
      <c r="AX1104" s="15" t="s">
        <v>78</v>
      </c>
      <c r="AY1104" s="229" t="s">
        <v>146</v>
      </c>
    </row>
    <row r="1105" spans="1:65" s="2" customFormat="1" ht="24.2" customHeight="1">
      <c r="A1105" s="36"/>
      <c r="B1105" s="37"/>
      <c r="C1105" s="180" t="s">
        <v>1594</v>
      </c>
      <c r="D1105" s="180" t="s">
        <v>149</v>
      </c>
      <c r="E1105" s="181" t="s">
        <v>1595</v>
      </c>
      <c r="F1105" s="182" t="s">
        <v>1596</v>
      </c>
      <c r="G1105" s="183" t="s">
        <v>152</v>
      </c>
      <c r="H1105" s="184">
        <v>10.138999999999999</v>
      </c>
      <c r="I1105" s="185"/>
      <c r="J1105" s="186">
        <f>ROUND(I1105*H1105,2)</f>
        <v>0</v>
      </c>
      <c r="K1105" s="182" t="s">
        <v>592</v>
      </c>
      <c r="L1105" s="41"/>
      <c r="M1105" s="187" t="s">
        <v>19</v>
      </c>
      <c r="N1105" s="188" t="s">
        <v>42</v>
      </c>
      <c r="O1105" s="66"/>
      <c r="P1105" s="189">
        <f>O1105*H1105</f>
        <v>0</v>
      </c>
      <c r="Q1105" s="189">
        <v>0</v>
      </c>
      <c r="R1105" s="189">
        <f>Q1105*H1105</f>
        <v>0</v>
      </c>
      <c r="S1105" s="189">
        <v>0</v>
      </c>
      <c r="T1105" s="190">
        <f>S1105*H1105</f>
        <v>0</v>
      </c>
      <c r="U1105" s="36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R1105" s="191" t="s">
        <v>256</v>
      </c>
      <c r="AT1105" s="191" t="s">
        <v>149</v>
      </c>
      <c r="AU1105" s="191" t="s">
        <v>80</v>
      </c>
      <c r="AY1105" s="19" t="s">
        <v>146</v>
      </c>
      <c r="BE1105" s="192">
        <f>IF(N1105="základní",J1105,0)</f>
        <v>0</v>
      </c>
      <c r="BF1105" s="192">
        <f>IF(N1105="snížená",J1105,0)</f>
        <v>0</v>
      </c>
      <c r="BG1105" s="192">
        <f>IF(N1105="zákl. přenesená",J1105,0)</f>
        <v>0</v>
      </c>
      <c r="BH1105" s="192">
        <f>IF(N1105="sníž. přenesená",J1105,0)</f>
        <v>0</v>
      </c>
      <c r="BI1105" s="192">
        <f>IF(N1105="nulová",J1105,0)</f>
        <v>0</v>
      </c>
      <c r="BJ1105" s="19" t="s">
        <v>78</v>
      </c>
      <c r="BK1105" s="192">
        <f>ROUND(I1105*H1105,2)</f>
        <v>0</v>
      </c>
      <c r="BL1105" s="19" t="s">
        <v>256</v>
      </c>
      <c r="BM1105" s="191" t="s">
        <v>1597</v>
      </c>
    </row>
    <row r="1106" spans="1:65" s="2" customFormat="1" ht="19.5">
      <c r="A1106" s="36"/>
      <c r="B1106" s="37"/>
      <c r="C1106" s="38"/>
      <c r="D1106" s="193" t="s">
        <v>156</v>
      </c>
      <c r="E1106" s="38"/>
      <c r="F1106" s="194" t="s">
        <v>1598</v>
      </c>
      <c r="G1106" s="38"/>
      <c r="H1106" s="38"/>
      <c r="I1106" s="195"/>
      <c r="J1106" s="38"/>
      <c r="K1106" s="38"/>
      <c r="L1106" s="41"/>
      <c r="M1106" s="196"/>
      <c r="N1106" s="197"/>
      <c r="O1106" s="66"/>
      <c r="P1106" s="66"/>
      <c r="Q1106" s="66"/>
      <c r="R1106" s="66"/>
      <c r="S1106" s="66"/>
      <c r="T1106" s="67"/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T1106" s="19" t="s">
        <v>156</v>
      </c>
      <c r="AU1106" s="19" t="s">
        <v>80</v>
      </c>
    </row>
    <row r="1107" spans="1:65" s="2" customFormat="1" ht="11.25">
      <c r="A1107" s="36"/>
      <c r="B1107" s="37"/>
      <c r="C1107" s="38"/>
      <c r="D1107" s="245" t="s">
        <v>595</v>
      </c>
      <c r="E1107" s="38"/>
      <c r="F1107" s="246" t="s">
        <v>1599</v>
      </c>
      <c r="G1107" s="38"/>
      <c r="H1107" s="38"/>
      <c r="I1107" s="195"/>
      <c r="J1107" s="38"/>
      <c r="K1107" s="38"/>
      <c r="L1107" s="41"/>
      <c r="M1107" s="196"/>
      <c r="N1107" s="197"/>
      <c r="O1107" s="66"/>
      <c r="P1107" s="66"/>
      <c r="Q1107" s="66"/>
      <c r="R1107" s="66"/>
      <c r="S1107" s="66"/>
      <c r="T1107" s="67"/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T1107" s="19" t="s">
        <v>595</v>
      </c>
      <c r="AU1107" s="19" t="s">
        <v>80</v>
      </c>
    </row>
    <row r="1108" spans="1:65" s="14" customFormat="1" ht="11.25">
      <c r="B1108" s="208"/>
      <c r="C1108" s="209"/>
      <c r="D1108" s="193" t="s">
        <v>158</v>
      </c>
      <c r="E1108" s="210" t="s">
        <v>19</v>
      </c>
      <c r="F1108" s="211" t="s">
        <v>569</v>
      </c>
      <c r="G1108" s="209"/>
      <c r="H1108" s="212">
        <v>10.138999999999999</v>
      </c>
      <c r="I1108" s="213"/>
      <c r="J1108" s="209"/>
      <c r="K1108" s="209"/>
      <c r="L1108" s="214"/>
      <c r="M1108" s="215"/>
      <c r="N1108" s="216"/>
      <c r="O1108" s="216"/>
      <c r="P1108" s="216"/>
      <c r="Q1108" s="216"/>
      <c r="R1108" s="216"/>
      <c r="S1108" s="216"/>
      <c r="T1108" s="217"/>
      <c r="AT1108" s="218" t="s">
        <v>158</v>
      </c>
      <c r="AU1108" s="218" t="s">
        <v>80</v>
      </c>
      <c r="AV1108" s="14" t="s">
        <v>80</v>
      </c>
      <c r="AW1108" s="14" t="s">
        <v>33</v>
      </c>
      <c r="AX1108" s="14" t="s">
        <v>71</v>
      </c>
      <c r="AY1108" s="218" t="s">
        <v>146</v>
      </c>
    </row>
    <row r="1109" spans="1:65" s="15" customFormat="1" ht="11.25">
      <c r="B1109" s="219"/>
      <c r="C1109" s="220"/>
      <c r="D1109" s="193" t="s">
        <v>158</v>
      </c>
      <c r="E1109" s="221" t="s">
        <v>19</v>
      </c>
      <c r="F1109" s="222" t="s">
        <v>161</v>
      </c>
      <c r="G1109" s="220"/>
      <c r="H1109" s="223">
        <v>10.138999999999999</v>
      </c>
      <c r="I1109" s="224"/>
      <c r="J1109" s="220"/>
      <c r="K1109" s="220"/>
      <c r="L1109" s="225"/>
      <c r="M1109" s="226"/>
      <c r="N1109" s="227"/>
      <c r="O1109" s="227"/>
      <c r="P1109" s="227"/>
      <c r="Q1109" s="227"/>
      <c r="R1109" s="227"/>
      <c r="S1109" s="227"/>
      <c r="T1109" s="228"/>
      <c r="AT1109" s="229" t="s">
        <v>158</v>
      </c>
      <c r="AU1109" s="229" t="s">
        <v>80</v>
      </c>
      <c r="AV1109" s="15" t="s">
        <v>154</v>
      </c>
      <c r="AW1109" s="15" t="s">
        <v>33</v>
      </c>
      <c r="AX1109" s="15" t="s">
        <v>78</v>
      </c>
      <c r="AY1109" s="229" t="s">
        <v>146</v>
      </c>
    </row>
    <row r="1110" spans="1:65" s="2" customFormat="1" ht="24.2" customHeight="1">
      <c r="A1110" s="36"/>
      <c r="B1110" s="37"/>
      <c r="C1110" s="230" t="s">
        <v>1600</v>
      </c>
      <c r="D1110" s="230" t="s">
        <v>170</v>
      </c>
      <c r="E1110" s="231" t="s">
        <v>1601</v>
      </c>
      <c r="F1110" s="232" t="s">
        <v>1602</v>
      </c>
      <c r="G1110" s="233" t="s">
        <v>152</v>
      </c>
      <c r="H1110" s="234">
        <v>35.103000000000002</v>
      </c>
      <c r="I1110" s="235"/>
      <c r="J1110" s="236">
        <f>ROUND(I1110*H1110,2)</f>
        <v>0</v>
      </c>
      <c r="K1110" s="232" t="s">
        <v>592</v>
      </c>
      <c r="L1110" s="237"/>
      <c r="M1110" s="238" t="s">
        <v>19</v>
      </c>
      <c r="N1110" s="239" t="s">
        <v>42</v>
      </c>
      <c r="O1110" s="66"/>
      <c r="P1110" s="189">
        <f>O1110*H1110</f>
        <v>0</v>
      </c>
      <c r="Q1110" s="189">
        <v>1.1999999999999999E-3</v>
      </c>
      <c r="R1110" s="189">
        <f>Q1110*H1110</f>
        <v>4.2123599999999997E-2</v>
      </c>
      <c r="S1110" s="189">
        <v>0</v>
      </c>
      <c r="T1110" s="190">
        <f>S1110*H1110</f>
        <v>0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191" t="s">
        <v>380</v>
      </c>
      <c r="AT1110" s="191" t="s">
        <v>170</v>
      </c>
      <c r="AU1110" s="191" t="s">
        <v>80</v>
      </c>
      <c r="AY1110" s="19" t="s">
        <v>146</v>
      </c>
      <c r="BE1110" s="192">
        <f>IF(N1110="základní",J1110,0)</f>
        <v>0</v>
      </c>
      <c r="BF1110" s="192">
        <f>IF(N1110="snížená",J1110,0)</f>
        <v>0</v>
      </c>
      <c r="BG1110" s="192">
        <f>IF(N1110="zákl. přenesená",J1110,0)</f>
        <v>0</v>
      </c>
      <c r="BH1110" s="192">
        <f>IF(N1110="sníž. přenesená",J1110,0)</f>
        <v>0</v>
      </c>
      <c r="BI1110" s="192">
        <f>IF(N1110="nulová",J1110,0)</f>
        <v>0</v>
      </c>
      <c r="BJ1110" s="19" t="s">
        <v>78</v>
      </c>
      <c r="BK1110" s="192">
        <f>ROUND(I1110*H1110,2)</f>
        <v>0</v>
      </c>
      <c r="BL1110" s="19" t="s">
        <v>256</v>
      </c>
      <c r="BM1110" s="191" t="s">
        <v>1603</v>
      </c>
    </row>
    <row r="1111" spans="1:65" s="2" customFormat="1" ht="19.5">
      <c r="A1111" s="36"/>
      <c r="B1111" s="37"/>
      <c r="C1111" s="38"/>
      <c r="D1111" s="193" t="s">
        <v>156</v>
      </c>
      <c r="E1111" s="38"/>
      <c r="F1111" s="194" t="s">
        <v>1602</v>
      </c>
      <c r="G1111" s="38"/>
      <c r="H1111" s="38"/>
      <c r="I1111" s="195"/>
      <c r="J1111" s="38"/>
      <c r="K1111" s="38"/>
      <c r="L1111" s="41"/>
      <c r="M1111" s="196"/>
      <c r="N1111" s="197"/>
      <c r="O1111" s="66"/>
      <c r="P1111" s="66"/>
      <c r="Q1111" s="66"/>
      <c r="R1111" s="66"/>
      <c r="S1111" s="66"/>
      <c r="T1111" s="67"/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T1111" s="19" t="s">
        <v>156</v>
      </c>
      <c r="AU1111" s="19" t="s">
        <v>80</v>
      </c>
    </row>
    <row r="1112" spans="1:65" s="14" customFormat="1" ht="22.5">
      <c r="B1112" s="208"/>
      <c r="C1112" s="209"/>
      <c r="D1112" s="193" t="s">
        <v>158</v>
      </c>
      <c r="E1112" s="210" t="s">
        <v>19</v>
      </c>
      <c r="F1112" s="211" t="s">
        <v>1604</v>
      </c>
      <c r="G1112" s="209"/>
      <c r="H1112" s="212">
        <v>35.103000000000002</v>
      </c>
      <c r="I1112" s="213"/>
      <c r="J1112" s="209"/>
      <c r="K1112" s="209"/>
      <c r="L1112" s="214"/>
      <c r="M1112" s="215"/>
      <c r="N1112" s="216"/>
      <c r="O1112" s="216"/>
      <c r="P1112" s="216"/>
      <c r="Q1112" s="216"/>
      <c r="R1112" s="216"/>
      <c r="S1112" s="216"/>
      <c r="T1112" s="217"/>
      <c r="AT1112" s="218" t="s">
        <v>158</v>
      </c>
      <c r="AU1112" s="218" t="s">
        <v>80</v>
      </c>
      <c r="AV1112" s="14" t="s">
        <v>80</v>
      </c>
      <c r="AW1112" s="14" t="s">
        <v>33</v>
      </c>
      <c r="AX1112" s="14" t="s">
        <v>71</v>
      </c>
      <c r="AY1112" s="218" t="s">
        <v>146</v>
      </c>
    </row>
    <row r="1113" spans="1:65" s="15" customFormat="1" ht="11.25">
      <c r="B1113" s="219"/>
      <c r="C1113" s="220"/>
      <c r="D1113" s="193" t="s">
        <v>158</v>
      </c>
      <c r="E1113" s="221" t="s">
        <v>19</v>
      </c>
      <c r="F1113" s="222" t="s">
        <v>161</v>
      </c>
      <c r="G1113" s="220"/>
      <c r="H1113" s="223">
        <v>35.103000000000002</v>
      </c>
      <c r="I1113" s="224"/>
      <c r="J1113" s="220"/>
      <c r="K1113" s="220"/>
      <c r="L1113" s="225"/>
      <c r="M1113" s="226"/>
      <c r="N1113" s="227"/>
      <c r="O1113" s="227"/>
      <c r="P1113" s="227"/>
      <c r="Q1113" s="227"/>
      <c r="R1113" s="227"/>
      <c r="S1113" s="227"/>
      <c r="T1113" s="228"/>
      <c r="AT1113" s="229" t="s">
        <v>158</v>
      </c>
      <c r="AU1113" s="229" t="s">
        <v>80</v>
      </c>
      <c r="AV1113" s="15" t="s">
        <v>154</v>
      </c>
      <c r="AW1113" s="15" t="s">
        <v>33</v>
      </c>
      <c r="AX1113" s="15" t="s">
        <v>78</v>
      </c>
      <c r="AY1113" s="229" t="s">
        <v>146</v>
      </c>
    </row>
    <row r="1114" spans="1:65" s="2" customFormat="1" ht="24.2" customHeight="1">
      <c r="A1114" s="36"/>
      <c r="B1114" s="37"/>
      <c r="C1114" s="180" t="s">
        <v>1605</v>
      </c>
      <c r="D1114" s="180" t="s">
        <v>149</v>
      </c>
      <c r="E1114" s="181" t="s">
        <v>1606</v>
      </c>
      <c r="F1114" s="182" t="s">
        <v>1607</v>
      </c>
      <c r="G1114" s="183" t="s">
        <v>173</v>
      </c>
      <c r="H1114" s="184">
        <v>0.373</v>
      </c>
      <c r="I1114" s="185"/>
      <c r="J1114" s="186">
        <f>ROUND(I1114*H1114,2)</f>
        <v>0</v>
      </c>
      <c r="K1114" s="182" t="s">
        <v>592</v>
      </c>
      <c r="L1114" s="41"/>
      <c r="M1114" s="187" t="s">
        <v>19</v>
      </c>
      <c r="N1114" s="188" t="s">
        <v>42</v>
      </c>
      <c r="O1114" s="66"/>
      <c r="P1114" s="189">
        <f>O1114*H1114</f>
        <v>0</v>
      </c>
      <c r="Q1114" s="189">
        <v>0</v>
      </c>
      <c r="R1114" s="189">
        <f>Q1114*H1114</f>
        <v>0</v>
      </c>
      <c r="S1114" s="189">
        <v>0</v>
      </c>
      <c r="T1114" s="190">
        <f>S1114*H1114</f>
        <v>0</v>
      </c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R1114" s="191" t="s">
        <v>256</v>
      </c>
      <c r="AT1114" s="191" t="s">
        <v>149</v>
      </c>
      <c r="AU1114" s="191" t="s">
        <v>80</v>
      </c>
      <c r="AY1114" s="19" t="s">
        <v>146</v>
      </c>
      <c r="BE1114" s="192">
        <f>IF(N1114="základní",J1114,0)</f>
        <v>0</v>
      </c>
      <c r="BF1114" s="192">
        <f>IF(N1114="snížená",J1114,0)</f>
        <v>0</v>
      </c>
      <c r="BG1114" s="192">
        <f>IF(N1114="zákl. přenesená",J1114,0)</f>
        <v>0</v>
      </c>
      <c r="BH1114" s="192">
        <f>IF(N1114="sníž. přenesená",J1114,0)</f>
        <v>0</v>
      </c>
      <c r="BI1114" s="192">
        <f>IF(N1114="nulová",J1114,0)</f>
        <v>0</v>
      </c>
      <c r="BJ1114" s="19" t="s">
        <v>78</v>
      </c>
      <c r="BK1114" s="192">
        <f>ROUND(I1114*H1114,2)</f>
        <v>0</v>
      </c>
      <c r="BL1114" s="19" t="s">
        <v>256</v>
      </c>
      <c r="BM1114" s="191" t="s">
        <v>1608</v>
      </c>
    </row>
    <row r="1115" spans="1:65" s="2" customFormat="1" ht="29.25">
      <c r="A1115" s="36"/>
      <c r="B1115" s="37"/>
      <c r="C1115" s="38"/>
      <c r="D1115" s="193" t="s">
        <v>156</v>
      </c>
      <c r="E1115" s="38"/>
      <c r="F1115" s="194" t="s">
        <v>1609</v>
      </c>
      <c r="G1115" s="38"/>
      <c r="H1115" s="38"/>
      <c r="I1115" s="195"/>
      <c r="J1115" s="38"/>
      <c r="K1115" s="38"/>
      <c r="L1115" s="41"/>
      <c r="M1115" s="196"/>
      <c r="N1115" s="197"/>
      <c r="O1115" s="66"/>
      <c r="P1115" s="66"/>
      <c r="Q1115" s="66"/>
      <c r="R1115" s="66"/>
      <c r="S1115" s="66"/>
      <c r="T1115" s="67"/>
      <c r="U1115" s="36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T1115" s="19" t="s">
        <v>156</v>
      </c>
      <c r="AU1115" s="19" t="s">
        <v>80</v>
      </c>
    </row>
    <row r="1116" spans="1:65" s="2" customFormat="1" ht="11.25">
      <c r="A1116" s="36"/>
      <c r="B1116" s="37"/>
      <c r="C1116" s="38"/>
      <c r="D1116" s="245" t="s">
        <v>595</v>
      </c>
      <c r="E1116" s="38"/>
      <c r="F1116" s="246" t="s">
        <v>1610</v>
      </c>
      <c r="G1116" s="38"/>
      <c r="H1116" s="38"/>
      <c r="I1116" s="195"/>
      <c r="J1116" s="38"/>
      <c r="K1116" s="38"/>
      <c r="L1116" s="41"/>
      <c r="M1116" s="196"/>
      <c r="N1116" s="197"/>
      <c r="O1116" s="66"/>
      <c r="P1116" s="66"/>
      <c r="Q1116" s="66"/>
      <c r="R1116" s="66"/>
      <c r="S1116" s="66"/>
      <c r="T1116" s="67"/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T1116" s="19" t="s">
        <v>595</v>
      </c>
      <c r="AU1116" s="19" t="s">
        <v>80</v>
      </c>
    </row>
    <row r="1117" spans="1:65" s="2" customFormat="1" ht="24.2" customHeight="1">
      <c r="A1117" s="36"/>
      <c r="B1117" s="37"/>
      <c r="C1117" s="180" t="s">
        <v>1611</v>
      </c>
      <c r="D1117" s="180" t="s">
        <v>149</v>
      </c>
      <c r="E1117" s="181" t="s">
        <v>1612</v>
      </c>
      <c r="F1117" s="182" t="s">
        <v>1613</v>
      </c>
      <c r="G1117" s="183" t="s">
        <v>173</v>
      </c>
      <c r="H1117" s="184">
        <v>0.373</v>
      </c>
      <c r="I1117" s="185"/>
      <c r="J1117" s="186">
        <f>ROUND(I1117*H1117,2)</f>
        <v>0</v>
      </c>
      <c r="K1117" s="182" t="s">
        <v>592</v>
      </c>
      <c r="L1117" s="41"/>
      <c r="M1117" s="187" t="s">
        <v>19</v>
      </c>
      <c r="N1117" s="188" t="s">
        <v>42</v>
      </c>
      <c r="O1117" s="66"/>
      <c r="P1117" s="189">
        <f>O1117*H1117</f>
        <v>0</v>
      </c>
      <c r="Q1117" s="189">
        <v>0</v>
      </c>
      <c r="R1117" s="189">
        <f>Q1117*H1117</f>
        <v>0</v>
      </c>
      <c r="S1117" s="189">
        <v>0</v>
      </c>
      <c r="T1117" s="190">
        <f>S1117*H1117</f>
        <v>0</v>
      </c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R1117" s="191" t="s">
        <v>256</v>
      </c>
      <c r="AT1117" s="191" t="s">
        <v>149</v>
      </c>
      <c r="AU1117" s="191" t="s">
        <v>80</v>
      </c>
      <c r="AY1117" s="19" t="s">
        <v>146</v>
      </c>
      <c r="BE1117" s="192">
        <f>IF(N1117="základní",J1117,0)</f>
        <v>0</v>
      </c>
      <c r="BF1117" s="192">
        <f>IF(N1117="snížená",J1117,0)</f>
        <v>0</v>
      </c>
      <c r="BG1117" s="192">
        <f>IF(N1117="zákl. přenesená",J1117,0)</f>
        <v>0</v>
      </c>
      <c r="BH1117" s="192">
        <f>IF(N1117="sníž. přenesená",J1117,0)</f>
        <v>0</v>
      </c>
      <c r="BI1117" s="192">
        <f>IF(N1117="nulová",J1117,0)</f>
        <v>0</v>
      </c>
      <c r="BJ1117" s="19" t="s">
        <v>78</v>
      </c>
      <c r="BK1117" s="192">
        <f>ROUND(I1117*H1117,2)</f>
        <v>0</v>
      </c>
      <c r="BL1117" s="19" t="s">
        <v>256</v>
      </c>
      <c r="BM1117" s="191" t="s">
        <v>1614</v>
      </c>
    </row>
    <row r="1118" spans="1:65" s="2" customFormat="1" ht="29.25">
      <c r="A1118" s="36"/>
      <c r="B1118" s="37"/>
      <c r="C1118" s="38"/>
      <c r="D1118" s="193" t="s">
        <v>156</v>
      </c>
      <c r="E1118" s="38"/>
      <c r="F1118" s="194" t="s">
        <v>1615</v>
      </c>
      <c r="G1118" s="38"/>
      <c r="H1118" s="38"/>
      <c r="I1118" s="195"/>
      <c r="J1118" s="38"/>
      <c r="K1118" s="38"/>
      <c r="L1118" s="41"/>
      <c r="M1118" s="196"/>
      <c r="N1118" s="197"/>
      <c r="O1118" s="66"/>
      <c r="P1118" s="66"/>
      <c r="Q1118" s="66"/>
      <c r="R1118" s="66"/>
      <c r="S1118" s="66"/>
      <c r="T1118" s="67"/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T1118" s="19" t="s">
        <v>156</v>
      </c>
      <c r="AU1118" s="19" t="s">
        <v>80</v>
      </c>
    </row>
    <row r="1119" spans="1:65" s="2" customFormat="1" ht="11.25">
      <c r="A1119" s="36"/>
      <c r="B1119" s="37"/>
      <c r="C1119" s="38"/>
      <c r="D1119" s="245" t="s">
        <v>595</v>
      </c>
      <c r="E1119" s="38"/>
      <c r="F1119" s="246" t="s">
        <v>1616</v>
      </c>
      <c r="G1119" s="38"/>
      <c r="H1119" s="38"/>
      <c r="I1119" s="195"/>
      <c r="J1119" s="38"/>
      <c r="K1119" s="38"/>
      <c r="L1119" s="41"/>
      <c r="M1119" s="196"/>
      <c r="N1119" s="197"/>
      <c r="O1119" s="66"/>
      <c r="P1119" s="66"/>
      <c r="Q1119" s="66"/>
      <c r="R1119" s="66"/>
      <c r="S1119" s="66"/>
      <c r="T1119" s="67"/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T1119" s="19" t="s">
        <v>595</v>
      </c>
      <c r="AU1119" s="19" t="s">
        <v>80</v>
      </c>
    </row>
    <row r="1120" spans="1:65" s="12" customFormat="1" ht="22.9" customHeight="1">
      <c r="B1120" s="164"/>
      <c r="C1120" s="165"/>
      <c r="D1120" s="166" t="s">
        <v>70</v>
      </c>
      <c r="E1120" s="178" t="s">
        <v>1617</v>
      </c>
      <c r="F1120" s="178" t="s">
        <v>1618</v>
      </c>
      <c r="G1120" s="165"/>
      <c r="H1120" s="165"/>
      <c r="I1120" s="168"/>
      <c r="J1120" s="179">
        <f>BK1120</f>
        <v>0</v>
      </c>
      <c r="K1120" s="165"/>
      <c r="L1120" s="170"/>
      <c r="M1120" s="171"/>
      <c r="N1120" s="172"/>
      <c r="O1120" s="172"/>
      <c r="P1120" s="173">
        <f>SUM(P1121:P1125)</f>
        <v>0</v>
      </c>
      <c r="Q1120" s="172"/>
      <c r="R1120" s="173">
        <f>SUM(R1121:R1125)</f>
        <v>6.0059999999999998E-5</v>
      </c>
      <c r="S1120" s="172"/>
      <c r="T1120" s="174">
        <f>SUM(T1121:T1125)</f>
        <v>0</v>
      </c>
      <c r="AR1120" s="175" t="s">
        <v>80</v>
      </c>
      <c r="AT1120" s="176" t="s">
        <v>70</v>
      </c>
      <c r="AU1120" s="176" t="s">
        <v>78</v>
      </c>
      <c r="AY1120" s="175" t="s">
        <v>146</v>
      </c>
      <c r="BK1120" s="177">
        <f>SUM(BK1121:BK1125)</f>
        <v>0</v>
      </c>
    </row>
    <row r="1121" spans="1:65" s="2" customFormat="1" ht="24.2" customHeight="1">
      <c r="A1121" s="36"/>
      <c r="B1121" s="37"/>
      <c r="C1121" s="180" t="s">
        <v>1619</v>
      </c>
      <c r="D1121" s="180" t="s">
        <v>149</v>
      </c>
      <c r="E1121" s="181" t="s">
        <v>1620</v>
      </c>
      <c r="F1121" s="182" t="s">
        <v>1621</v>
      </c>
      <c r="G1121" s="183" t="s">
        <v>152</v>
      </c>
      <c r="H1121" s="184">
        <v>0.28599999999999998</v>
      </c>
      <c r="I1121" s="185"/>
      <c r="J1121" s="186">
        <f>ROUND(I1121*H1121,2)</f>
        <v>0</v>
      </c>
      <c r="K1121" s="182" t="s">
        <v>592</v>
      </c>
      <c r="L1121" s="41"/>
      <c r="M1121" s="187" t="s">
        <v>19</v>
      </c>
      <c r="N1121" s="188" t="s">
        <v>42</v>
      </c>
      <c r="O1121" s="66"/>
      <c r="P1121" s="189">
        <f>O1121*H1121</f>
        <v>0</v>
      </c>
      <c r="Q1121" s="189">
        <v>2.1000000000000001E-4</v>
      </c>
      <c r="R1121" s="189">
        <f>Q1121*H1121</f>
        <v>6.0059999999999998E-5</v>
      </c>
      <c r="S1121" s="189">
        <v>0</v>
      </c>
      <c r="T1121" s="190">
        <f>S1121*H1121</f>
        <v>0</v>
      </c>
      <c r="U1121" s="36"/>
      <c r="V1121" s="36"/>
      <c r="W1121" s="36"/>
      <c r="X1121" s="36"/>
      <c r="Y1121" s="36"/>
      <c r="Z1121" s="36"/>
      <c r="AA1121" s="36"/>
      <c r="AB1121" s="36"/>
      <c r="AC1121" s="36"/>
      <c r="AD1121" s="36"/>
      <c r="AE1121" s="36"/>
      <c r="AR1121" s="191" t="s">
        <v>256</v>
      </c>
      <c r="AT1121" s="191" t="s">
        <v>149</v>
      </c>
      <c r="AU1121" s="191" t="s">
        <v>80</v>
      </c>
      <c r="AY1121" s="19" t="s">
        <v>146</v>
      </c>
      <c r="BE1121" s="192">
        <f>IF(N1121="základní",J1121,0)</f>
        <v>0</v>
      </c>
      <c r="BF1121" s="192">
        <f>IF(N1121="snížená",J1121,0)</f>
        <v>0</v>
      </c>
      <c r="BG1121" s="192">
        <f>IF(N1121="zákl. přenesená",J1121,0)</f>
        <v>0</v>
      </c>
      <c r="BH1121" s="192">
        <f>IF(N1121="sníž. přenesená",J1121,0)</f>
        <v>0</v>
      </c>
      <c r="BI1121" s="192">
        <f>IF(N1121="nulová",J1121,0)</f>
        <v>0</v>
      </c>
      <c r="BJ1121" s="19" t="s">
        <v>78</v>
      </c>
      <c r="BK1121" s="192">
        <f>ROUND(I1121*H1121,2)</f>
        <v>0</v>
      </c>
      <c r="BL1121" s="19" t="s">
        <v>256</v>
      </c>
      <c r="BM1121" s="191" t="s">
        <v>1622</v>
      </c>
    </row>
    <row r="1122" spans="1:65" s="2" customFormat="1" ht="11.25">
      <c r="A1122" s="36"/>
      <c r="B1122" s="37"/>
      <c r="C1122" s="38"/>
      <c r="D1122" s="193" t="s">
        <v>156</v>
      </c>
      <c r="E1122" s="38"/>
      <c r="F1122" s="194" t="s">
        <v>1621</v>
      </c>
      <c r="G1122" s="38"/>
      <c r="H1122" s="38"/>
      <c r="I1122" s="195"/>
      <c r="J1122" s="38"/>
      <c r="K1122" s="38"/>
      <c r="L1122" s="41"/>
      <c r="M1122" s="196"/>
      <c r="N1122" s="197"/>
      <c r="O1122" s="66"/>
      <c r="P1122" s="66"/>
      <c r="Q1122" s="66"/>
      <c r="R1122" s="66"/>
      <c r="S1122" s="66"/>
      <c r="T1122" s="67"/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T1122" s="19" t="s">
        <v>156</v>
      </c>
      <c r="AU1122" s="19" t="s">
        <v>80</v>
      </c>
    </row>
    <row r="1123" spans="1:65" s="2" customFormat="1" ht="11.25">
      <c r="A1123" s="36"/>
      <c r="B1123" s="37"/>
      <c r="C1123" s="38"/>
      <c r="D1123" s="245" t="s">
        <v>595</v>
      </c>
      <c r="E1123" s="38"/>
      <c r="F1123" s="246" t="s">
        <v>1623</v>
      </c>
      <c r="G1123" s="38"/>
      <c r="H1123" s="38"/>
      <c r="I1123" s="195"/>
      <c r="J1123" s="38"/>
      <c r="K1123" s="38"/>
      <c r="L1123" s="41"/>
      <c r="M1123" s="196"/>
      <c r="N1123" s="197"/>
      <c r="O1123" s="66"/>
      <c r="P1123" s="66"/>
      <c r="Q1123" s="66"/>
      <c r="R1123" s="66"/>
      <c r="S1123" s="66"/>
      <c r="T1123" s="67"/>
      <c r="U1123" s="36"/>
      <c r="V1123" s="36"/>
      <c r="W1123" s="36"/>
      <c r="X1123" s="36"/>
      <c r="Y1123" s="36"/>
      <c r="Z1123" s="36"/>
      <c r="AA1123" s="36"/>
      <c r="AB1123" s="36"/>
      <c r="AC1123" s="36"/>
      <c r="AD1123" s="36"/>
      <c r="AE1123" s="36"/>
      <c r="AT1123" s="19" t="s">
        <v>595</v>
      </c>
      <c r="AU1123" s="19" t="s">
        <v>80</v>
      </c>
    </row>
    <row r="1124" spans="1:65" s="14" customFormat="1" ht="11.25">
      <c r="B1124" s="208"/>
      <c r="C1124" s="209"/>
      <c r="D1124" s="193" t="s">
        <v>158</v>
      </c>
      <c r="E1124" s="210" t="s">
        <v>19</v>
      </c>
      <c r="F1124" s="211" t="s">
        <v>1624</v>
      </c>
      <c r="G1124" s="209"/>
      <c r="H1124" s="212">
        <v>0.28599999999999998</v>
      </c>
      <c r="I1124" s="213"/>
      <c r="J1124" s="209"/>
      <c r="K1124" s="209"/>
      <c r="L1124" s="214"/>
      <c r="M1124" s="215"/>
      <c r="N1124" s="216"/>
      <c r="O1124" s="216"/>
      <c r="P1124" s="216"/>
      <c r="Q1124" s="216"/>
      <c r="R1124" s="216"/>
      <c r="S1124" s="216"/>
      <c r="T1124" s="217"/>
      <c r="AT1124" s="218" t="s">
        <v>158</v>
      </c>
      <c r="AU1124" s="218" t="s">
        <v>80</v>
      </c>
      <c r="AV1124" s="14" t="s">
        <v>80</v>
      </c>
      <c r="AW1124" s="14" t="s">
        <v>33</v>
      </c>
      <c r="AX1124" s="14" t="s">
        <v>71</v>
      </c>
      <c r="AY1124" s="218" t="s">
        <v>146</v>
      </c>
    </row>
    <row r="1125" spans="1:65" s="15" customFormat="1" ht="11.25">
      <c r="B1125" s="219"/>
      <c r="C1125" s="220"/>
      <c r="D1125" s="193" t="s">
        <v>158</v>
      </c>
      <c r="E1125" s="221" t="s">
        <v>19</v>
      </c>
      <c r="F1125" s="222" t="s">
        <v>161</v>
      </c>
      <c r="G1125" s="220"/>
      <c r="H1125" s="223">
        <v>0.28599999999999998</v>
      </c>
      <c r="I1125" s="224"/>
      <c r="J1125" s="220"/>
      <c r="K1125" s="220"/>
      <c r="L1125" s="225"/>
      <c r="M1125" s="226"/>
      <c r="N1125" s="227"/>
      <c r="O1125" s="227"/>
      <c r="P1125" s="227"/>
      <c r="Q1125" s="227"/>
      <c r="R1125" s="227"/>
      <c r="S1125" s="227"/>
      <c r="T1125" s="228"/>
      <c r="AT1125" s="229" t="s">
        <v>158</v>
      </c>
      <c r="AU1125" s="229" t="s">
        <v>80</v>
      </c>
      <c r="AV1125" s="15" t="s">
        <v>154</v>
      </c>
      <c r="AW1125" s="15" t="s">
        <v>33</v>
      </c>
      <c r="AX1125" s="15" t="s">
        <v>78</v>
      </c>
      <c r="AY1125" s="229" t="s">
        <v>146</v>
      </c>
    </row>
    <row r="1126" spans="1:65" s="12" customFormat="1" ht="22.9" customHeight="1">
      <c r="B1126" s="164"/>
      <c r="C1126" s="165"/>
      <c r="D1126" s="166" t="s">
        <v>70</v>
      </c>
      <c r="E1126" s="178" t="s">
        <v>1625</v>
      </c>
      <c r="F1126" s="178" t="s">
        <v>1626</v>
      </c>
      <c r="G1126" s="165"/>
      <c r="H1126" s="165"/>
      <c r="I1126" s="168"/>
      <c r="J1126" s="179">
        <f>BK1126</f>
        <v>0</v>
      </c>
      <c r="K1126" s="165"/>
      <c r="L1126" s="170"/>
      <c r="M1126" s="171"/>
      <c r="N1126" s="172"/>
      <c r="O1126" s="172"/>
      <c r="P1126" s="173">
        <f>SUM(P1127:P1184)</f>
        <v>0</v>
      </c>
      <c r="Q1126" s="172"/>
      <c r="R1126" s="173">
        <f>SUM(R1127:R1184)</f>
        <v>21.206790000000002</v>
      </c>
      <c r="S1126" s="172"/>
      <c r="T1126" s="174">
        <f>SUM(T1127:T1184)</f>
        <v>0</v>
      </c>
      <c r="AR1126" s="175" t="s">
        <v>80</v>
      </c>
      <c r="AT1126" s="176" t="s">
        <v>70</v>
      </c>
      <c r="AU1126" s="176" t="s">
        <v>78</v>
      </c>
      <c r="AY1126" s="175" t="s">
        <v>146</v>
      </c>
      <c r="BK1126" s="177">
        <f>SUM(BK1127:BK1184)</f>
        <v>0</v>
      </c>
    </row>
    <row r="1127" spans="1:65" s="2" customFormat="1" ht="24.2" customHeight="1">
      <c r="A1127" s="36"/>
      <c r="B1127" s="37"/>
      <c r="C1127" s="180" t="s">
        <v>1627</v>
      </c>
      <c r="D1127" s="180" t="s">
        <v>149</v>
      </c>
      <c r="E1127" s="181" t="s">
        <v>1628</v>
      </c>
      <c r="F1127" s="182" t="s">
        <v>1629</v>
      </c>
      <c r="G1127" s="183" t="s">
        <v>152</v>
      </c>
      <c r="H1127" s="184">
        <v>508.80399999999997</v>
      </c>
      <c r="I1127" s="185"/>
      <c r="J1127" s="186">
        <f>ROUND(I1127*H1127,2)</f>
        <v>0</v>
      </c>
      <c r="K1127" s="182" t="s">
        <v>592</v>
      </c>
      <c r="L1127" s="41"/>
      <c r="M1127" s="187" t="s">
        <v>19</v>
      </c>
      <c r="N1127" s="188" t="s">
        <v>42</v>
      </c>
      <c r="O1127" s="66"/>
      <c r="P1127" s="189">
        <f>O1127*H1127</f>
        <v>0</v>
      </c>
      <c r="Q1127" s="189">
        <v>0</v>
      </c>
      <c r="R1127" s="189">
        <f>Q1127*H1127</f>
        <v>0</v>
      </c>
      <c r="S1127" s="189">
        <v>0</v>
      </c>
      <c r="T1127" s="190">
        <f>S1127*H1127</f>
        <v>0</v>
      </c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R1127" s="191" t="s">
        <v>256</v>
      </c>
      <c r="AT1127" s="191" t="s">
        <v>149</v>
      </c>
      <c r="AU1127" s="191" t="s">
        <v>80</v>
      </c>
      <c r="AY1127" s="19" t="s">
        <v>146</v>
      </c>
      <c r="BE1127" s="192">
        <f>IF(N1127="základní",J1127,0)</f>
        <v>0</v>
      </c>
      <c r="BF1127" s="192">
        <f>IF(N1127="snížená",J1127,0)</f>
        <v>0</v>
      </c>
      <c r="BG1127" s="192">
        <f>IF(N1127="zákl. přenesená",J1127,0)</f>
        <v>0</v>
      </c>
      <c r="BH1127" s="192">
        <f>IF(N1127="sníž. přenesená",J1127,0)</f>
        <v>0</v>
      </c>
      <c r="BI1127" s="192">
        <f>IF(N1127="nulová",J1127,0)</f>
        <v>0</v>
      </c>
      <c r="BJ1127" s="19" t="s">
        <v>78</v>
      </c>
      <c r="BK1127" s="192">
        <f>ROUND(I1127*H1127,2)</f>
        <v>0</v>
      </c>
      <c r="BL1127" s="19" t="s">
        <v>256</v>
      </c>
      <c r="BM1127" s="191" t="s">
        <v>1630</v>
      </c>
    </row>
    <row r="1128" spans="1:65" s="2" customFormat="1" ht="19.5">
      <c r="A1128" s="36"/>
      <c r="B1128" s="37"/>
      <c r="C1128" s="38"/>
      <c r="D1128" s="193" t="s">
        <v>156</v>
      </c>
      <c r="E1128" s="38"/>
      <c r="F1128" s="194" t="s">
        <v>1631</v>
      </c>
      <c r="G1128" s="38"/>
      <c r="H1128" s="38"/>
      <c r="I1128" s="195"/>
      <c r="J1128" s="38"/>
      <c r="K1128" s="38"/>
      <c r="L1128" s="41"/>
      <c r="M1128" s="196"/>
      <c r="N1128" s="197"/>
      <c r="O1128" s="66"/>
      <c r="P1128" s="66"/>
      <c r="Q1128" s="66"/>
      <c r="R1128" s="66"/>
      <c r="S1128" s="66"/>
      <c r="T1128" s="67"/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T1128" s="19" t="s">
        <v>156</v>
      </c>
      <c r="AU1128" s="19" t="s">
        <v>80</v>
      </c>
    </row>
    <row r="1129" spans="1:65" s="2" customFormat="1" ht="11.25">
      <c r="A1129" s="36"/>
      <c r="B1129" s="37"/>
      <c r="C1129" s="38"/>
      <c r="D1129" s="245" t="s">
        <v>595</v>
      </c>
      <c r="E1129" s="38"/>
      <c r="F1129" s="246" t="s">
        <v>1632</v>
      </c>
      <c r="G1129" s="38"/>
      <c r="H1129" s="38"/>
      <c r="I1129" s="195"/>
      <c r="J1129" s="38"/>
      <c r="K1129" s="38"/>
      <c r="L1129" s="41"/>
      <c r="M1129" s="196"/>
      <c r="N1129" s="197"/>
      <c r="O1129" s="66"/>
      <c r="P1129" s="66"/>
      <c r="Q1129" s="66"/>
      <c r="R1129" s="66"/>
      <c r="S1129" s="66"/>
      <c r="T1129" s="67"/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  <c r="AT1129" s="19" t="s">
        <v>595</v>
      </c>
      <c r="AU1129" s="19" t="s">
        <v>80</v>
      </c>
    </row>
    <row r="1130" spans="1:65" s="13" customFormat="1" ht="11.25">
      <c r="B1130" s="198"/>
      <c r="C1130" s="199"/>
      <c r="D1130" s="193" t="s">
        <v>158</v>
      </c>
      <c r="E1130" s="200" t="s">
        <v>19</v>
      </c>
      <c r="F1130" s="201" t="s">
        <v>1633</v>
      </c>
      <c r="G1130" s="199"/>
      <c r="H1130" s="200" t="s">
        <v>19</v>
      </c>
      <c r="I1130" s="202"/>
      <c r="J1130" s="199"/>
      <c r="K1130" s="199"/>
      <c r="L1130" s="203"/>
      <c r="M1130" s="204"/>
      <c r="N1130" s="205"/>
      <c r="O1130" s="205"/>
      <c r="P1130" s="205"/>
      <c r="Q1130" s="205"/>
      <c r="R1130" s="205"/>
      <c r="S1130" s="205"/>
      <c r="T1130" s="206"/>
      <c r="AT1130" s="207" t="s">
        <v>158</v>
      </c>
      <c r="AU1130" s="207" t="s">
        <v>80</v>
      </c>
      <c r="AV1130" s="13" t="s">
        <v>78</v>
      </c>
      <c r="AW1130" s="13" t="s">
        <v>33</v>
      </c>
      <c r="AX1130" s="13" t="s">
        <v>71</v>
      </c>
      <c r="AY1130" s="207" t="s">
        <v>146</v>
      </c>
    </row>
    <row r="1131" spans="1:65" s="14" customFormat="1" ht="11.25">
      <c r="B1131" s="208"/>
      <c r="C1131" s="209"/>
      <c r="D1131" s="193" t="s">
        <v>158</v>
      </c>
      <c r="E1131" s="210" t="s">
        <v>19</v>
      </c>
      <c r="F1131" s="211" t="s">
        <v>1634</v>
      </c>
      <c r="G1131" s="209"/>
      <c r="H1131" s="212">
        <v>157.80000000000001</v>
      </c>
      <c r="I1131" s="213"/>
      <c r="J1131" s="209"/>
      <c r="K1131" s="209"/>
      <c r="L1131" s="214"/>
      <c r="M1131" s="215"/>
      <c r="N1131" s="216"/>
      <c r="O1131" s="216"/>
      <c r="P1131" s="216"/>
      <c r="Q1131" s="216"/>
      <c r="R1131" s="216"/>
      <c r="S1131" s="216"/>
      <c r="T1131" s="217"/>
      <c r="AT1131" s="218" t="s">
        <v>158</v>
      </c>
      <c r="AU1131" s="218" t="s">
        <v>80</v>
      </c>
      <c r="AV1131" s="14" t="s">
        <v>80</v>
      </c>
      <c r="AW1131" s="14" t="s">
        <v>33</v>
      </c>
      <c r="AX1131" s="14" t="s">
        <v>71</v>
      </c>
      <c r="AY1131" s="218" t="s">
        <v>146</v>
      </c>
    </row>
    <row r="1132" spans="1:65" s="14" customFormat="1" ht="11.25">
      <c r="B1132" s="208"/>
      <c r="C1132" s="209"/>
      <c r="D1132" s="193" t="s">
        <v>158</v>
      </c>
      <c r="E1132" s="210" t="s">
        <v>19</v>
      </c>
      <c r="F1132" s="211" t="s">
        <v>1635</v>
      </c>
      <c r="G1132" s="209"/>
      <c r="H1132" s="212">
        <v>29.35</v>
      </c>
      <c r="I1132" s="213"/>
      <c r="J1132" s="209"/>
      <c r="K1132" s="209"/>
      <c r="L1132" s="214"/>
      <c r="M1132" s="215"/>
      <c r="N1132" s="216"/>
      <c r="O1132" s="216"/>
      <c r="P1132" s="216"/>
      <c r="Q1132" s="216"/>
      <c r="R1132" s="216"/>
      <c r="S1132" s="216"/>
      <c r="T1132" s="217"/>
      <c r="AT1132" s="218" t="s">
        <v>158</v>
      </c>
      <c r="AU1132" s="218" t="s">
        <v>80</v>
      </c>
      <c r="AV1132" s="14" t="s">
        <v>80</v>
      </c>
      <c r="AW1132" s="14" t="s">
        <v>33</v>
      </c>
      <c r="AX1132" s="14" t="s">
        <v>71</v>
      </c>
      <c r="AY1132" s="218" t="s">
        <v>146</v>
      </c>
    </row>
    <row r="1133" spans="1:65" s="14" customFormat="1" ht="11.25">
      <c r="B1133" s="208"/>
      <c r="C1133" s="209"/>
      <c r="D1133" s="193" t="s">
        <v>158</v>
      </c>
      <c r="E1133" s="210" t="s">
        <v>19</v>
      </c>
      <c r="F1133" s="211" t="s">
        <v>1636</v>
      </c>
      <c r="G1133" s="209"/>
      <c r="H1133" s="212">
        <v>81.75</v>
      </c>
      <c r="I1133" s="213"/>
      <c r="J1133" s="209"/>
      <c r="K1133" s="209"/>
      <c r="L1133" s="214"/>
      <c r="M1133" s="215"/>
      <c r="N1133" s="216"/>
      <c r="O1133" s="216"/>
      <c r="P1133" s="216"/>
      <c r="Q1133" s="216"/>
      <c r="R1133" s="216"/>
      <c r="S1133" s="216"/>
      <c r="T1133" s="217"/>
      <c r="AT1133" s="218" t="s">
        <v>158</v>
      </c>
      <c r="AU1133" s="218" t="s">
        <v>80</v>
      </c>
      <c r="AV1133" s="14" t="s">
        <v>80</v>
      </c>
      <c r="AW1133" s="14" t="s">
        <v>33</v>
      </c>
      <c r="AX1133" s="14" t="s">
        <v>71</v>
      </c>
      <c r="AY1133" s="218" t="s">
        <v>146</v>
      </c>
    </row>
    <row r="1134" spans="1:65" s="14" customFormat="1" ht="11.25">
      <c r="B1134" s="208"/>
      <c r="C1134" s="209"/>
      <c r="D1134" s="193" t="s">
        <v>158</v>
      </c>
      <c r="E1134" s="210" t="s">
        <v>19</v>
      </c>
      <c r="F1134" s="211" t="s">
        <v>1637</v>
      </c>
      <c r="G1134" s="209"/>
      <c r="H1134" s="212">
        <v>61.97</v>
      </c>
      <c r="I1134" s="213"/>
      <c r="J1134" s="209"/>
      <c r="K1134" s="209"/>
      <c r="L1134" s="214"/>
      <c r="M1134" s="215"/>
      <c r="N1134" s="216"/>
      <c r="O1134" s="216"/>
      <c r="P1134" s="216"/>
      <c r="Q1134" s="216"/>
      <c r="R1134" s="216"/>
      <c r="S1134" s="216"/>
      <c r="T1134" s="217"/>
      <c r="AT1134" s="218" t="s">
        <v>158</v>
      </c>
      <c r="AU1134" s="218" t="s">
        <v>80</v>
      </c>
      <c r="AV1134" s="14" t="s">
        <v>80</v>
      </c>
      <c r="AW1134" s="14" t="s">
        <v>33</v>
      </c>
      <c r="AX1134" s="14" t="s">
        <v>71</v>
      </c>
      <c r="AY1134" s="218" t="s">
        <v>146</v>
      </c>
    </row>
    <row r="1135" spans="1:65" s="14" customFormat="1" ht="11.25">
      <c r="B1135" s="208"/>
      <c r="C1135" s="209"/>
      <c r="D1135" s="193" t="s">
        <v>158</v>
      </c>
      <c r="E1135" s="210" t="s">
        <v>19</v>
      </c>
      <c r="F1135" s="211" t="s">
        <v>1638</v>
      </c>
      <c r="G1135" s="209"/>
      <c r="H1135" s="212">
        <v>87.16</v>
      </c>
      <c r="I1135" s="213"/>
      <c r="J1135" s="209"/>
      <c r="K1135" s="209"/>
      <c r="L1135" s="214"/>
      <c r="M1135" s="215"/>
      <c r="N1135" s="216"/>
      <c r="O1135" s="216"/>
      <c r="P1135" s="216"/>
      <c r="Q1135" s="216"/>
      <c r="R1135" s="216"/>
      <c r="S1135" s="216"/>
      <c r="T1135" s="217"/>
      <c r="AT1135" s="218" t="s">
        <v>158</v>
      </c>
      <c r="AU1135" s="218" t="s">
        <v>80</v>
      </c>
      <c r="AV1135" s="14" t="s">
        <v>80</v>
      </c>
      <c r="AW1135" s="14" t="s">
        <v>33</v>
      </c>
      <c r="AX1135" s="14" t="s">
        <v>71</v>
      </c>
      <c r="AY1135" s="218" t="s">
        <v>146</v>
      </c>
    </row>
    <row r="1136" spans="1:65" s="14" customFormat="1" ht="11.25">
      <c r="B1136" s="208"/>
      <c r="C1136" s="209"/>
      <c r="D1136" s="193" t="s">
        <v>158</v>
      </c>
      <c r="E1136" s="210" t="s">
        <v>19</v>
      </c>
      <c r="F1136" s="211" t="s">
        <v>1639</v>
      </c>
      <c r="G1136" s="209"/>
      <c r="H1136" s="212">
        <v>8.9600000000000009</v>
      </c>
      <c r="I1136" s="213"/>
      <c r="J1136" s="209"/>
      <c r="K1136" s="209"/>
      <c r="L1136" s="214"/>
      <c r="M1136" s="215"/>
      <c r="N1136" s="216"/>
      <c r="O1136" s="216"/>
      <c r="P1136" s="216"/>
      <c r="Q1136" s="216"/>
      <c r="R1136" s="216"/>
      <c r="S1136" s="216"/>
      <c r="T1136" s="217"/>
      <c r="AT1136" s="218" t="s">
        <v>158</v>
      </c>
      <c r="AU1136" s="218" t="s">
        <v>80</v>
      </c>
      <c r="AV1136" s="14" t="s">
        <v>80</v>
      </c>
      <c r="AW1136" s="14" t="s">
        <v>33</v>
      </c>
      <c r="AX1136" s="14" t="s">
        <v>71</v>
      </c>
      <c r="AY1136" s="218" t="s">
        <v>146</v>
      </c>
    </row>
    <row r="1137" spans="1:65" s="14" customFormat="1" ht="11.25">
      <c r="B1137" s="208"/>
      <c r="C1137" s="209"/>
      <c r="D1137" s="193" t="s">
        <v>158</v>
      </c>
      <c r="E1137" s="210" t="s">
        <v>19</v>
      </c>
      <c r="F1137" s="211" t="s">
        <v>1640</v>
      </c>
      <c r="G1137" s="209"/>
      <c r="H1137" s="212">
        <v>15.84</v>
      </c>
      <c r="I1137" s="213"/>
      <c r="J1137" s="209"/>
      <c r="K1137" s="209"/>
      <c r="L1137" s="214"/>
      <c r="M1137" s="215"/>
      <c r="N1137" s="216"/>
      <c r="O1137" s="216"/>
      <c r="P1137" s="216"/>
      <c r="Q1137" s="216"/>
      <c r="R1137" s="216"/>
      <c r="S1137" s="216"/>
      <c r="T1137" s="217"/>
      <c r="AT1137" s="218" t="s">
        <v>158</v>
      </c>
      <c r="AU1137" s="218" t="s">
        <v>80</v>
      </c>
      <c r="AV1137" s="14" t="s">
        <v>80</v>
      </c>
      <c r="AW1137" s="14" t="s">
        <v>33</v>
      </c>
      <c r="AX1137" s="14" t="s">
        <v>71</v>
      </c>
      <c r="AY1137" s="218" t="s">
        <v>146</v>
      </c>
    </row>
    <row r="1138" spans="1:65" s="14" customFormat="1" ht="11.25">
      <c r="B1138" s="208"/>
      <c r="C1138" s="209"/>
      <c r="D1138" s="193" t="s">
        <v>158</v>
      </c>
      <c r="E1138" s="210" t="s">
        <v>19</v>
      </c>
      <c r="F1138" s="211" t="s">
        <v>1641</v>
      </c>
      <c r="G1138" s="209"/>
      <c r="H1138" s="212">
        <v>2</v>
      </c>
      <c r="I1138" s="213"/>
      <c r="J1138" s="209"/>
      <c r="K1138" s="209"/>
      <c r="L1138" s="214"/>
      <c r="M1138" s="215"/>
      <c r="N1138" s="216"/>
      <c r="O1138" s="216"/>
      <c r="P1138" s="216"/>
      <c r="Q1138" s="216"/>
      <c r="R1138" s="216"/>
      <c r="S1138" s="216"/>
      <c r="T1138" s="217"/>
      <c r="AT1138" s="218" t="s">
        <v>158</v>
      </c>
      <c r="AU1138" s="218" t="s">
        <v>80</v>
      </c>
      <c r="AV1138" s="14" t="s">
        <v>80</v>
      </c>
      <c r="AW1138" s="14" t="s">
        <v>33</v>
      </c>
      <c r="AX1138" s="14" t="s">
        <v>71</v>
      </c>
      <c r="AY1138" s="218" t="s">
        <v>146</v>
      </c>
    </row>
    <row r="1139" spans="1:65" s="14" customFormat="1" ht="11.25">
      <c r="B1139" s="208"/>
      <c r="C1139" s="209"/>
      <c r="D1139" s="193" t="s">
        <v>158</v>
      </c>
      <c r="E1139" s="210" t="s">
        <v>19</v>
      </c>
      <c r="F1139" s="211" t="s">
        <v>1642</v>
      </c>
      <c r="G1139" s="209"/>
      <c r="H1139" s="212">
        <v>34.86</v>
      </c>
      <c r="I1139" s="213"/>
      <c r="J1139" s="209"/>
      <c r="K1139" s="209"/>
      <c r="L1139" s="214"/>
      <c r="M1139" s="215"/>
      <c r="N1139" s="216"/>
      <c r="O1139" s="216"/>
      <c r="P1139" s="216"/>
      <c r="Q1139" s="216"/>
      <c r="R1139" s="216"/>
      <c r="S1139" s="216"/>
      <c r="T1139" s="217"/>
      <c r="AT1139" s="218" t="s">
        <v>158</v>
      </c>
      <c r="AU1139" s="218" t="s">
        <v>80</v>
      </c>
      <c r="AV1139" s="14" t="s">
        <v>80</v>
      </c>
      <c r="AW1139" s="14" t="s">
        <v>33</v>
      </c>
      <c r="AX1139" s="14" t="s">
        <v>71</v>
      </c>
      <c r="AY1139" s="218" t="s">
        <v>146</v>
      </c>
    </row>
    <row r="1140" spans="1:65" s="14" customFormat="1" ht="11.25">
      <c r="B1140" s="208"/>
      <c r="C1140" s="209"/>
      <c r="D1140" s="193" t="s">
        <v>158</v>
      </c>
      <c r="E1140" s="210" t="s">
        <v>19</v>
      </c>
      <c r="F1140" s="211" t="s">
        <v>1643</v>
      </c>
      <c r="G1140" s="209"/>
      <c r="H1140" s="212">
        <v>4.4400000000000004</v>
      </c>
      <c r="I1140" s="213"/>
      <c r="J1140" s="209"/>
      <c r="K1140" s="209"/>
      <c r="L1140" s="214"/>
      <c r="M1140" s="215"/>
      <c r="N1140" s="216"/>
      <c r="O1140" s="216"/>
      <c r="P1140" s="216"/>
      <c r="Q1140" s="216"/>
      <c r="R1140" s="216"/>
      <c r="S1140" s="216"/>
      <c r="T1140" s="217"/>
      <c r="AT1140" s="218" t="s">
        <v>158</v>
      </c>
      <c r="AU1140" s="218" t="s">
        <v>80</v>
      </c>
      <c r="AV1140" s="14" t="s">
        <v>80</v>
      </c>
      <c r="AW1140" s="14" t="s">
        <v>33</v>
      </c>
      <c r="AX1140" s="14" t="s">
        <v>71</v>
      </c>
      <c r="AY1140" s="218" t="s">
        <v>146</v>
      </c>
    </row>
    <row r="1141" spans="1:65" s="14" customFormat="1" ht="22.5">
      <c r="B1141" s="208"/>
      <c r="C1141" s="209"/>
      <c r="D1141" s="193" t="s">
        <v>158</v>
      </c>
      <c r="E1141" s="210" t="s">
        <v>19</v>
      </c>
      <c r="F1141" s="211" t="s">
        <v>1644</v>
      </c>
      <c r="G1141" s="209"/>
      <c r="H1141" s="212">
        <v>0.44500000000000001</v>
      </c>
      <c r="I1141" s="213"/>
      <c r="J1141" s="209"/>
      <c r="K1141" s="209"/>
      <c r="L1141" s="214"/>
      <c r="M1141" s="215"/>
      <c r="N1141" s="216"/>
      <c r="O1141" s="216"/>
      <c r="P1141" s="216"/>
      <c r="Q1141" s="216"/>
      <c r="R1141" s="216"/>
      <c r="S1141" s="216"/>
      <c r="T1141" s="217"/>
      <c r="AT1141" s="218" t="s">
        <v>158</v>
      </c>
      <c r="AU1141" s="218" t="s">
        <v>80</v>
      </c>
      <c r="AV1141" s="14" t="s">
        <v>80</v>
      </c>
      <c r="AW1141" s="14" t="s">
        <v>33</v>
      </c>
      <c r="AX1141" s="14" t="s">
        <v>71</v>
      </c>
      <c r="AY1141" s="218" t="s">
        <v>146</v>
      </c>
    </row>
    <row r="1142" spans="1:65" s="16" customFormat="1" ht="11.25">
      <c r="B1142" s="247"/>
      <c r="C1142" s="248"/>
      <c r="D1142" s="193" t="s">
        <v>158</v>
      </c>
      <c r="E1142" s="249" t="s">
        <v>1645</v>
      </c>
      <c r="F1142" s="250" t="s">
        <v>1646</v>
      </c>
      <c r="G1142" s="248"/>
      <c r="H1142" s="251">
        <v>484.57499999999993</v>
      </c>
      <c r="I1142" s="252"/>
      <c r="J1142" s="248"/>
      <c r="K1142" s="248"/>
      <c r="L1142" s="253"/>
      <c r="M1142" s="254"/>
      <c r="N1142" s="255"/>
      <c r="O1142" s="255"/>
      <c r="P1142" s="255"/>
      <c r="Q1142" s="255"/>
      <c r="R1142" s="255"/>
      <c r="S1142" s="255"/>
      <c r="T1142" s="256"/>
      <c r="AT1142" s="257" t="s">
        <v>158</v>
      </c>
      <c r="AU1142" s="257" t="s">
        <v>80</v>
      </c>
      <c r="AV1142" s="16" t="s">
        <v>169</v>
      </c>
      <c r="AW1142" s="16" t="s">
        <v>33</v>
      </c>
      <c r="AX1142" s="16" t="s">
        <v>71</v>
      </c>
      <c r="AY1142" s="257" t="s">
        <v>146</v>
      </c>
    </row>
    <row r="1143" spans="1:65" s="14" customFormat="1" ht="22.5">
      <c r="B1143" s="208"/>
      <c r="C1143" s="209"/>
      <c r="D1143" s="193" t="s">
        <v>158</v>
      </c>
      <c r="E1143" s="210" t="s">
        <v>19</v>
      </c>
      <c r="F1143" s="211" t="s">
        <v>1647</v>
      </c>
      <c r="G1143" s="209"/>
      <c r="H1143" s="212">
        <v>24.228999999999999</v>
      </c>
      <c r="I1143" s="213"/>
      <c r="J1143" s="209"/>
      <c r="K1143" s="209"/>
      <c r="L1143" s="214"/>
      <c r="M1143" s="215"/>
      <c r="N1143" s="216"/>
      <c r="O1143" s="216"/>
      <c r="P1143" s="216"/>
      <c r="Q1143" s="216"/>
      <c r="R1143" s="216"/>
      <c r="S1143" s="216"/>
      <c r="T1143" s="217"/>
      <c r="AT1143" s="218" t="s">
        <v>158</v>
      </c>
      <c r="AU1143" s="218" t="s">
        <v>80</v>
      </c>
      <c r="AV1143" s="14" t="s">
        <v>80</v>
      </c>
      <c r="AW1143" s="14" t="s">
        <v>33</v>
      </c>
      <c r="AX1143" s="14" t="s">
        <v>71</v>
      </c>
      <c r="AY1143" s="218" t="s">
        <v>146</v>
      </c>
    </row>
    <row r="1144" spans="1:65" s="15" customFormat="1" ht="11.25">
      <c r="B1144" s="219"/>
      <c r="C1144" s="220"/>
      <c r="D1144" s="193" t="s">
        <v>158</v>
      </c>
      <c r="E1144" s="221" t="s">
        <v>572</v>
      </c>
      <c r="F1144" s="222" t="s">
        <v>161</v>
      </c>
      <c r="G1144" s="220"/>
      <c r="H1144" s="223">
        <v>508.80399999999992</v>
      </c>
      <c r="I1144" s="224"/>
      <c r="J1144" s="220"/>
      <c r="K1144" s="220"/>
      <c r="L1144" s="225"/>
      <c r="M1144" s="226"/>
      <c r="N1144" s="227"/>
      <c r="O1144" s="227"/>
      <c r="P1144" s="227"/>
      <c r="Q1144" s="227"/>
      <c r="R1144" s="227"/>
      <c r="S1144" s="227"/>
      <c r="T1144" s="228"/>
      <c r="AT1144" s="229" t="s">
        <v>158</v>
      </c>
      <c r="AU1144" s="229" t="s">
        <v>80</v>
      </c>
      <c r="AV1144" s="15" t="s">
        <v>154</v>
      </c>
      <c r="AW1144" s="15" t="s">
        <v>33</v>
      </c>
      <c r="AX1144" s="15" t="s">
        <v>78</v>
      </c>
      <c r="AY1144" s="229" t="s">
        <v>146</v>
      </c>
    </row>
    <row r="1145" spans="1:65" s="2" customFormat="1" ht="24.2" customHeight="1">
      <c r="A1145" s="36"/>
      <c r="B1145" s="37"/>
      <c r="C1145" s="230" t="s">
        <v>1648</v>
      </c>
      <c r="D1145" s="230" t="s">
        <v>170</v>
      </c>
      <c r="E1145" s="231" t="s">
        <v>1649</v>
      </c>
      <c r="F1145" s="232" t="s">
        <v>1650</v>
      </c>
      <c r="G1145" s="233" t="s">
        <v>173</v>
      </c>
      <c r="H1145" s="234">
        <v>20.352</v>
      </c>
      <c r="I1145" s="235"/>
      <c r="J1145" s="236">
        <f>ROUND(I1145*H1145,2)</f>
        <v>0</v>
      </c>
      <c r="K1145" s="232" t="s">
        <v>19</v>
      </c>
      <c r="L1145" s="237"/>
      <c r="M1145" s="238" t="s">
        <v>19</v>
      </c>
      <c r="N1145" s="239" t="s">
        <v>42</v>
      </c>
      <c r="O1145" s="66"/>
      <c r="P1145" s="189">
        <f>O1145*H1145</f>
        <v>0</v>
      </c>
      <c r="Q1145" s="189">
        <v>1</v>
      </c>
      <c r="R1145" s="189">
        <f>Q1145*H1145</f>
        <v>20.352</v>
      </c>
      <c r="S1145" s="189">
        <v>0</v>
      </c>
      <c r="T1145" s="190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191" t="s">
        <v>380</v>
      </c>
      <c r="AT1145" s="191" t="s">
        <v>170</v>
      </c>
      <c r="AU1145" s="191" t="s">
        <v>80</v>
      </c>
      <c r="AY1145" s="19" t="s">
        <v>146</v>
      </c>
      <c r="BE1145" s="192">
        <f>IF(N1145="základní",J1145,0)</f>
        <v>0</v>
      </c>
      <c r="BF1145" s="192">
        <f>IF(N1145="snížená",J1145,0)</f>
        <v>0</v>
      </c>
      <c r="BG1145" s="192">
        <f>IF(N1145="zákl. přenesená",J1145,0)</f>
        <v>0</v>
      </c>
      <c r="BH1145" s="192">
        <f>IF(N1145="sníž. přenesená",J1145,0)</f>
        <v>0</v>
      </c>
      <c r="BI1145" s="192">
        <f>IF(N1145="nulová",J1145,0)</f>
        <v>0</v>
      </c>
      <c r="BJ1145" s="19" t="s">
        <v>78</v>
      </c>
      <c r="BK1145" s="192">
        <f>ROUND(I1145*H1145,2)</f>
        <v>0</v>
      </c>
      <c r="BL1145" s="19" t="s">
        <v>256</v>
      </c>
      <c r="BM1145" s="191" t="s">
        <v>1651</v>
      </c>
    </row>
    <row r="1146" spans="1:65" s="2" customFormat="1" ht="19.5">
      <c r="A1146" s="36"/>
      <c r="B1146" s="37"/>
      <c r="C1146" s="38"/>
      <c r="D1146" s="193" t="s">
        <v>156</v>
      </c>
      <c r="E1146" s="38"/>
      <c r="F1146" s="194" t="s">
        <v>1650</v>
      </c>
      <c r="G1146" s="38"/>
      <c r="H1146" s="38"/>
      <c r="I1146" s="195"/>
      <c r="J1146" s="38"/>
      <c r="K1146" s="38"/>
      <c r="L1146" s="41"/>
      <c r="M1146" s="196"/>
      <c r="N1146" s="197"/>
      <c r="O1146" s="66"/>
      <c r="P1146" s="66"/>
      <c r="Q1146" s="66"/>
      <c r="R1146" s="66"/>
      <c r="S1146" s="66"/>
      <c r="T1146" s="67"/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T1146" s="19" t="s">
        <v>156</v>
      </c>
      <c r="AU1146" s="19" t="s">
        <v>80</v>
      </c>
    </row>
    <row r="1147" spans="1:65" s="13" customFormat="1" ht="11.25">
      <c r="B1147" s="198"/>
      <c r="C1147" s="199"/>
      <c r="D1147" s="193" t="s">
        <v>158</v>
      </c>
      <c r="E1147" s="200" t="s">
        <v>19</v>
      </c>
      <c r="F1147" s="201" t="s">
        <v>1652</v>
      </c>
      <c r="G1147" s="199"/>
      <c r="H1147" s="200" t="s">
        <v>19</v>
      </c>
      <c r="I1147" s="202"/>
      <c r="J1147" s="199"/>
      <c r="K1147" s="199"/>
      <c r="L1147" s="203"/>
      <c r="M1147" s="204"/>
      <c r="N1147" s="205"/>
      <c r="O1147" s="205"/>
      <c r="P1147" s="205"/>
      <c r="Q1147" s="205"/>
      <c r="R1147" s="205"/>
      <c r="S1147" s="205"/>
      <c r="T1147" s="206"/>
      <c r="AT1147" s="207" t="s">
        <v>158</v>
      </c>
      <c r="AU1147" s="207" t="s">
        <v>80</v>
      </c>
      <c r="AV1147" s="13" t="s">
        <v>78</v>
      </c>
      <c r="AW1147" s="13" t="s">
        <v>33</v>
      </c>
      <c r="AX1147" s="13" t="s">
        <v>71</v>
      </c>
      <c r="AY1147" s="207" t="s">
        <v>146</v>
      </c>
    </row>
    <row r="1148" spans="1:65" s="13" customFormat="1" ht="11.25">
      <c r="B1148" s="198"/>
      <c r="C1148" s="199"/>
      <c r="D1148" s="193" t="s">
        <v>158</v>
      </c>
      <c r="E1148" s="200" t="s">
        <v>19</v>
      </c>
      <c r="F1148" s="201" t="s">
        <v>1653</v>
      </c>
      <c r="G1148" s="199"/>
      <c r="H1148" s="200" t="s">
        <v>19</v>
      </c>
      <c r="I1148" s="202"/>
      <c r="J1148" s="199"/>
      <c r="K1148" s="199"/>
      <c r="L1148" s="203"/>
      <c r="M1148" s="204"/>
      <c r="N1148" s="205"/>
      <c r="O1148" s="205"/>
      <c r="P1148" s="205"/>
      <c r="Q1148" s="205"/>
      <c r="R1148" s="205"/>
      <c r="S1148" s="205"/>
      <c r="T1148" s="206"/>
      <c r="AT1148" s="207" t="s">
        <v>158</v>
      </c>
      <c r="AU1148" s="207" t="s">
        <v>80</v>
      </c>
      <c r="AV1148" s="13" t="s">
        <v>78</v>
      </c>
      <c r="AW1148" s="13" t="s">
        <v>33</v>
      </c>
      <c r="AX1148" s="13" t="s">
        <v>71</v>
      </c>
      <c r="AY1148" s="207" t="s">
        <v>146</v>
      </c>
    </row>
    <row r="1149" spans="1:65" s="14" customFormat="1" ht="11.25">
      <c r="B1149" s="208"/>
      <c r="C1149" s="209"/>
      <c r="D1149" s="193" t="s">
        <v>158</v>
      </c>
      <c r="E1149" s="210" t="s">
        <v>19</v>
      </c>
      <c r="F1149" s="211" t="s">
        <v>1654</v>
      </c>
      <c r="G1149" s="209"/>
      <c r="H1149" s="212">
        <v>20.352</v>
      </c>
      <c r="I1149" s="213"/>
      <c r="J1149" s="209"/>
      <c r="K1149" s="209"/>
      <c r="L1149" s="214"/>
      <c r="M1149" s="215"/>
      <c r="N1149" s="216"/>
      <c r="O1149" s="216"/>
      <c r="P1149" s="216"/>
      <c r="Q1149" s="216"/>
      <c r="R1149" s="216"/>
      <c r="S1149" s="216"/>
      <c r="T1149" s="217"/>
      <c r="AT1149" s="218" t="s">
        <v>158</v>
      </c>
      <c r="AU1149" s="218" t="s">
        <v>80</v>
      </c>
      <c r="AV1149" s="14" t="s">
        <v>80</v>
      </c>
      <c r="AW1149" s="14" t="s">
        <v>33</v>
      </c>
      <c r="AX1149" s="14" t="s">
        <v>71</v>
      </c>
      <c r="AY1149" s="218" t="s">
        <v>146</v>
      </c>
    </row>
    <row r="1150" spans="1:65" s="15" customFormat="1" ht="11.25">
      <c r="B1150" s="219"/>
      <c r="C1150" s="220"/>
      <c r="D1150" s="193" t="s">
        <v>158</v>
      </c>
      <c r="E1150" s="221" t="s">
        <v>19</v>
      </c>
      <c r="F1150" s="222" t="s">
        <v>161</v>
      </c>
      <c r="G1150" s="220"/>
      <c r="H1150" s="223">
        <v>20.352</v>
      </c>
      <c r="I1150" s="224"/>
      <c r="J1150" s="220"/>
      <c r="K1150" s="220"/>
      <c r="L1150" s="225"/>
      <c r="M1150" s="226"/>
      <c r="N1150" s="227"/>
      <c r="O1150" s="227"/>
      <c r="P1150" s="227"/>
      <c r="Q1150" s="227"/>
      <c r="R1150" s="227"/>
      <c r="S1150" s="227"/>
      <c r="T1150" s="228"/>
      <c r="AT1150" s="229" t="s">
        <v>158</v>
      </c>
      <c r="AU1150" s="229" t="s">
        <v>80</v>
      </c>
      <c r="AV1150" s="15" t="s">
        <v>154</v>
      </c>
      <c r="AW1150" s="15" t="s">
        <v>33</v>
      </c>
      <c r="AX1150" s="15" t="s">
        <v>78</v>
      </c>
      <c r="AY1150" s="229" t="s">
        <v>146</v>
      </c>
    </row>
    <row r="1151" spans="1:65" s="2" customFormat="1" ht="24.2" customHeight="1">
      <c r="A1151" s="36"/>
      <c r="B1151" s="37"/>
      <c r="C1151" s="180" t="s">
        <v>1655</v>
      </c>
      <c r="D1151" s="180" t="s">
        <v>149</v>
      </c>
      <c r="E1151" s="181" t="s">
        <v>1656</v>
      </c>
      <c r="F1151" s="182" t="s">
        <v>1657</v>
      </c>
      <c r="G1151" s="183" t="s">
        <v>152</v>
      </c>
      <c r="H1151" s="184">
        <v>508.80399999999997</v>
      </c>
      <c r="I1151" s="185"/>
      <c r="J1151" s="186">
        <f>ROUND(I1151*H1151,2)</f>
        <v>0</v>
      </c>
      <c r="K1151" s="182" t="s">
        <v>592</v>
      </c>
      <c r="L1151" s="41"/>
      <c r="M1151" s="187" t="s">
        <v>19</v>
      </c>
      <c r="N1151" s="188" t="s">
        <v>42</v>
      </c>
      <c r="O1151" s="66"/>
      <c r="P1151" s="189">
        <f>O1151*H1151</f>
        <v>0</v>
      </c>
      <c r="Q1151" s="189">
        <v>0</v>
      </c>
      <c r="R1151" s="189">
        <f>Q1151*H1151</f>
        <v>0</v>
      </c>
      <c r="S1151" s="189">
        <v>0</v>
      </c>
      <c r="T1151" s="190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191" t="s">
        <v>256</v>
      </c>
      <c r="AT1151" s="191" t="s">
        <v>149</v>
      </c>
      <c r="AU1151" s="191" t="s">
        <v>80</v>
      </c>
      <c r="AY1151" s="19" t="s">
        <v>146</v>
      </c>
      <c r="BE1151" s="192">
        <f>IF(N1151="základní",J1151,0)</f>
        <v>0</v>
      </c>
      <c r="BF1151" s="192">
        <f>IF(N1151="snížená",J1151,0)</f>
        <v>0</v>
      </c>
      <c r="BG1151" s="192">
        <f>IF(N1151="zákl. přenesená",J1151,0)</f>
        <v>0</v>
      </c>
      <c r="BH1151" s="192">
        <f>IF(N1151="sníž. přenesená",J1151,0)</f>
        <v>0</v>
      </c>
      <c r="BI1151" s="192">
        <f>IF(N1151="nulová",J1151,0)</f>
        <v>0</v>
      </c>
      <c r="BJ1151" s="19" t="s">
        <v>78</v>
      </c>
      <c r="BK1151" s="192">
        <f>ROUND(I1151*H1151,2)</f>
        <v>0</v>
      </c>
      <c r="BL1151" s="19" t="s">
        <v>256</v>
      </c>
      <c r="BM1151" s="191" t="s">
        <v>1658</v>
      </c>
    </row>
    <row r="1152" spans="1:65" s="2" customFormat="1" ht="19.5">
      <c r="A1152" s="36"/>
      <c r="B1152" s="37"/>
      <c r="C1152" s="38"/>
      <c r="D1152" s="193" t="s">
        <v>156</v>
      </c>
      <c r="E1152" s="38"/>
      <c r="F1152" s="194" t="s">
        <v>1659</v>
      </c>
      <c r="G1152" s="38"/>
      <c r="H1152" s="38"/>
      <c r="I1152" s="195"/>
      <c r="J1152" s="38"/>
      <c r="K1152" s="38"/>
      <c r="L1152" s="41"/>
      <c r="M1152" s="196"/>
      <c r="N1152" s="197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156</v>
      </c>
      <c r="AU1152" s="19" t="s">
        <v>80</v>
      </c>
    </row>
    <row r="1153" spans="1:65" s="2" customFormat="1" ht="11.25">
      <c r="A1153" s="36"/>
      <c r="B1153" s="37"/>
      <c r="C1153" s="38"/>
      <c r="D1153" s="245" t="s">
        <v>595</v>
      </c>
      <c r="E1153" s="38"/>
      <c r="F1153" s="246" t="s">
        <v>1660</v>
      </c>
      <c r="G1153" s="38"/>
      <c r="H1153" s="38"/>
      <c r="I1153" s="195"/>
      <c r="J1153" s="38"/>
      <c r="K1153" s="38"/>
      <c r="L1153" s="41"/>
      <c r="M1153" s="196"/>
      <c r="N1153" s="197"/>
      <c r="O1153" s="66"/>
      <c r="P1153" s="66"/>
      <c r="Q1153" s="66"/>
      <c r="R1153" s="66"/>
      <c r="S1153" s="66"/>
      <c r="T1153" s="67"/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T1153" s="19" t="s">
        <v>595</v>
      </c>
      <c r="AU1153" s="19" t="s">
        <v>80</v>
      </c>
    </row>
    <row r="1154" spans="1:65" s="14" customFormat="1" ht="22.5">
      <c r="B1154" s="208"/>
      <c r="C1154" s="209"/>
      <c r="D1154" s="193" t="s">
        <v>158</v>
      </c>
      <c r="E1154" s="210" t="s">
        <v>19</v>
      </c>
      <c r="F1154" s="211" t="s">
        <v>1661</v>
      </c>
      <c r="G1154" s="209"/>
      <c r="H1154" s="212">
        <v>508.80399999999997</v>
      </c>
      <c r="I1154" s="213"/>
      <c r="J1154" s="209"/>
      <c r="K1154" s="209"/>
      <c r="L1154" s="214"/>
      <c r="M1154" s="215"/>
      <c r="N1154" s="216"/>
      <c r="O1154" s="216"/>
      <c r="P1154" s="216"/>
      <c r="Q1154" s="216"/>
      <c r="R1154" s="216"/>
      <c r="S1154" s="216"/>
      <c r="T1154" s="217"/>
      <c r="AT1154" s="218" t="s">
        <v>158</v>
      </c>
      <c r="AU1154" s="218" t="s">
        <v>80</v>
      </c>
      <c r="AV1154" s="14" t="s">
        <v>80</v>
      </c>
      <c r="AW1154" s="14" t="s">
        <v>33</v>
      </c>
      <c r="AX1154" s="14" t="s">
        <v>71</v>
      </c>
      <c r="AY1154" s="218" t="s">
        <v>146</v>
      </c>
    </row>
    <row r="1155" spans="1:65" s="15" customFormat="1" ht="11.25">
      <c r="B1155" s="219"/>
      <c r="C1155" s="220"/>
      <c r="D1155" s="193" t="s">
        <v>158</v>
      </c>
      <c r="E1155" s="221" t="s">
        <v>19</v>
      </c>
      <c r="F1155" s="222" t="s">
        <v>161</v>
      </c>
      <c r="G1155" s="220"/>
      <c r="H1155" s="223">
        <v>508.80399999999997</v>
      </c>
      <c r="I1155" s="224"/>
      <c r="J1155" s="220"/>
      <c r="K1155" s="220"/>
      <c r="L1155" s="225"/>
      <c r="M1155" s="226"/>
      <c r="N1155" s="227"/>
      <c r="O1155" s="227"/>
      <c r="P1155" s="227"/>
      <c r="Q1155" s="227"/>
      <c r="R1155" s="227"/>
      <c r="S1155" s="227"/>
      <c r="T1155" s="228"/>
      <c r="AT1155" s="229" t="s">
        <v>158</v>
      </c>
      <c r="AU1155" s="229" t="s">
        <v>80</v>
      </c>
      <c r="AV1155" s="15" t="s">
        <v>154</v>
      </c>
      <c r="AW1155" s="15" t="s">
        <v>33</v>
      </c>
      <c r="AX1155" s="15" t="s">
        <v>78</v>
      </c>
      <c r="AY1155" s="229" t="s">
        <v>146</v>
      </c>
    </row>
    <row r="1156" spans="1:65" s="2" customFormat="1" ht="24.2" customHeight="1">
      <c r="A1156" s="36"/>
      <c r="B1156" s="37"/>
      <c r="C1156" s="180" t="s">
        <v>1662</v>
      </c>
      <c r="D1156" s="180" t="s">
        <v>149</v>
      </c>
      <c r="E1156" s="181" t="s">
        <v>1663</v>
      </c>
      <c r="F1156" s="182" t="s">
        <v>1664</v>
      </c>
      <c r="G1156" s="183" t="s">
        <v>152</v>
      </c>
      <c r="H1156" s="184">
        <v>1017.6079999999999</v>
      </c>
      <c r="I1156" s="185"/>
      <c r="J1156" s="186">
        <f>ROUND(I1156*H1156,2)</f>
        <v>0</v>
      </c>
      <c r="K1156" s="182" t="s">
        <v>592</v>
      </c>
      <c r="L1156" s="41"/>
      <c r="M1156" s="187" t="s">
        <v>19</v>
      </c>
      <c r="N1156" s="188" t="s">
        <v>42</v>
      </c>
      <c r="O1156" s="66"/>
      <c r="P1156" s="189">
        <f>O1156*H1156</f>
        <v>0</v>
      </c>
      <c r="Q1156" s="189">
        <v>0</v>
      </c>
      <c r="R1156" s="189">
        <f>Q1156*H1156</f>
        <v>0</v>
      </c>
      <c r="S1156" s="189">
        <v>0</v>
      </c>
      <c r="T1156" s="190">
        <f>S1156*H1156</f>
        <v>0</v>
      </c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R1156" s="191" t="s">
        <v>256</v>
      </c>
      <c r="AT1156" s="191" t="s">
        <v>149</v>
      </c>
      <c r="AU1156" s="191" t="s">
        <v>80</v>
      </c>
      <c r="AY1156" s="19" t="s">
        <v>146</v>
      </c>
      <c r="BE1156" s="192">
        <f>IF(N1156="základní",J1156,0)</f>
        <v>0</v>
      </c>
      <c r="BF1156" s="192">
        <f>IF(N1156="snížená",J1156,0)</f>
        <v>0</v>
      </c>
      <c r="BG1156" s="192">
        <f>IF(N1156="zákl. přenesená",J1156,0)</f>
        <v>0</v>
      </c>
      <c r="BH1156" s="192">
        <f>IF(N1156="sníž. přenesená",J1156,0)</f>
        <v>0</v>
      </c>
      <c r="BI1156" s="192">
        <f>IF(N1156="nulová",J1156,0)</f>
        <v>0</v>
      </c>
      <c r="BJ1156" s="19" t="s">
        <v>78</v>
      </c>
      <c r="BK1156" s="192">
        <f>ROUND(I1156*H1156,2)</f>
        <v>0</v>
      </c>
      <c r="BL1156" s="19" t="s">
        <v>256</v>
      </c>
      <c r="BM1156" s="191" t="s">
        <v>1665</v>
      </c>
    </row>
    <row r="1157" spans="1:65" s="2" customFormat="1" ht="19.5">
      <c r="A1157" s="36"/>
      <c r="B1157" s="37"/>
      <c r="C1157" s="38"/>
      <c r="D1157" s="193" t="s">
        <v>156</v>
      </c>
      <c r="E1157" s="38"/>
      <c r="F1157" s="194" t="s">
        <v>1666</v>
      </c>
      <c r="G1157" s="38"/>
      <c r="H1157" s="38"/>
      <c r="I1157" s="195"/>
      <c r="J1157" s="38"/>
      <c r="K1157" s="38"/>
      <c r="L1157" s="41"/>
      <c r="M1157" s="196"/>
      <c r="N1157" s="197"/>
      <c r="O1157" s="66"/>
      <c r="P1157" s="66"/>
      <c r="Q1157" s="66"/>
      <c r="R1157" s="66"/>
      <c r="S1157" s="66"/>
      <c r="T1157" s="67"/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T1157" s="19" t="s">
        <v>156</v>
      </c>
      <c r="AU1157" s="19" t="s">
        <v>80</v>
      </c>
    </row>
    <row r="1158" spans="1:65" s="2" customFormat="1" ht="11.25">
      <c r="A1158" s="36"/>
      <c r="B1158" s="37"/>
      <c r="C1158" s="38"/>
      <c r="D1158" s="245" t="s">
        <v>595</v>
      </c>
      <c r="E1158" s="38"/>
      <c r="F1158" s="246" t="s">
        <v>1667</v>
      </c>
      <c r="G1158" s="38"/>
      <c r="H1158" s="38"/>
      <c r="I1158" s="195"/>
      <c r="J1158" s="38"/>
      <c r="K1158" s="38"/>
      <c r="L1158" s="41"/>
      <c r="M1158" s="196"/>
      <c r="N1158" s="197"/>
      <c r="O1158" s="66"/>
      <c r="P1158" s="66"/>
      <c r="Q1158" s="66"/>
      <c r="R1158" s="66"/>
      <c r="S1158" s="66"/>
      <c r="T1158" s="67"/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T1158" s="19" t="s">
        <v>595</v>
      </c>
      <c r="AU1158" s="19" t="s">
        <v>80</v>
      </c>
    </row>
    <row r="1159" spans="1:65" s="14" customFormat="1" ht="22.5">
      <c r="B1159" s="208"/>
      <c r="C1159" s="209"/>
      <c r="D1159" s="193" t="s">
        <v>158</v>
      </c>
      <c r="E1159" s="210" t="s">
        <v>19</v>
      </c>
      <c r="F1159" s="211" t="s">
        <v>1668</v>
      </c>
      <c r="G1159" s="209"/>
      <c r="H1159" s="212">
        <v>1017.6079999999999</v>
      </c>
      <c r="I1159" s="213"/>
      <c r="J1159" s="209"/>
      <c r="K1159" s="209"/>
      <c r="L1159" s="214"/>
      <c r="M1159" s="215"/>
      <c r="N1159" s="216"/>
      <c r="O1159" s="216"/>
      <c r="P1159" s="216"/>
      <c r="Q1159" s="216"/>
      <c r="R1159" s="216"/>
      <c r="S1159" s="216"/>
      <c r="T1159" s="217"/>
      <c r="AT1159" s="218" t="s">
        <v>158</v>
      </c>
      <c r="AU1159" s="218" t="s">
        <v>80</v>
      </c>
      <c r="AV1159" s="14" t="s">
        <v>80</v>
      </c>
      <c r="AW1159" s="14" t="s">
        <v>33</v>
      </c>
      <c r="AX1159" s="14" t="s">
        <v>71</v>
      </c>
      <c r="AY1159" s="218" t="s">
        <v>146</v>
      </c>
    </row>
    <row r="1160" spans="1:65" s="15" customFormat="1" ht="11.25">
      <c r="B1160" s="219"/>
      <c r="C1160" s="220"/>
      <c r="D1160" s="193" t="s">
        <v>158</v>
      </c>
      <c r="E1160" s="221" t="s">
        <v>19</v>
      </c>
      <c r="F1160" s="222" t="s">
        <v>161</v>
      </c>
      <c r="G1160" s="220"/>
      <c r="H1160" s="223">
        <v>1017.6079999999999</v>
      </c>
      <c r="I1160" s="224"/>
      <c r="J1160" s="220"/>
      <c r="K1160" s="220"/>
      <c r="L1160" s="225"/>
      <c r="M1160" s="226"/>
      <c r="N1160" s="227"/>
      <c r="O1160" s="227"/>
      <c r="P1160" s="227"/>
      <c r="Q1160" s="227"/>
      <c r="R1160" s="227"/>
      <c r="S1160" s="227"/>
      <c r="T1160" s="228"/>
      <c r="AT1160" s="229" t="s">
        <v>158</v>
      </c>
      <c r="AU1160" s="229" t="s">
        <v>80</v>
      </c>
      <c r="AV1160" s="15" t="s">
        <v>154</v>
      </c>
      <c r="AW1160" s="15" t="s">
        <v>33</v>
      </c>
      <c r="AX1160" s="15" t="s">
        <v>78</v>
      </c>
      <c r="AY1160" s="229" t="s">
        <v>146</v>
      </c>
    </row>
    <row r="1161" spans="1:65" s="2" customFormat="1" ht="24.2" customHeight="1">
      <c r="A1161" s="36"/>
      <c r="B1161" s="37"/>
      <c r="C1161" s="180" t="s">
        <v>1669</v>
      </c>
      <c r="D1161" s="180" t="s">
        <v>149</v>
      </c>
      <c r="E1161" s="181" t="s">
        <v>1670</v>
      </c>
      <c r="F1161" s="182" t="s">
        <v>1671</v>
      </c>
      <c r="G1161" s="183" t="s">
        <v>152</v>
      </c>
      <c r="H1161" s="184">
        <v>508.80399999999997</v>
      </c>
      <c r="I1161" s="185"/>
      <c r="J1161" s="186">
        <f>ROUND(I1161*H1161,2)</f>
        <v>0</v>
      </c>
      <c r="K1161" s="182" t="s">
        <v>592</v>
      </c>
      <c r="L1161" s="41"/>
      <c r="M1161" s="187" t="s">
        <v>19</v>
      </c>
      <c r="N1161" s="188" t="s">
        <v>42</v>
      </c>
      <c r="O1161" s="66"/>
      <c r="P1161" s="189">
        <f>O1161*H1161</f>
        <v>0</v>
      </c>
      <c r="Q1161" s="189">
        <v>0</v>
      </c>
      <c r="R1161" s="189">
        <f>Q1161*H1161</f>
        <v>0</v>
      </c>
      <c r="S1161" s="189">
        <v>0</v>
      </c>
      <c r="T1161" s="190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191" t="s">
        <v>256</v>
      </c>
      <c r="AT1161" s="191" t="s">
        <v>149</v>
      </c>
      <c r="AU1161" s="191" t="s">
        <v>80</v>
      </c>
      <c r="AY1161" s="19" t="s">
        <v>146</v>
      </c>
      <c r="BE1161" s="192">
        <f>IF(N1161="základní",J1161,0)</f>
        <v>0</v>
      </c>
      <c r="BF1161" s="192">
        <f>IF(N1161="snížená",J1161,0)</f>
        <v>0</v>
      </c>
      <c r="BG1161" s="192">
        <f>IF(N1161="zákl. přenesená",J1161,0)</f>
        <v>0</v>
      </c>
      <c r="BH1161" s="192">
        <f>IF(N1161="sníž. přenesená",J1161,0)</f>
        <v>0</v>
      </c>
      <c r="BI1161" s="192">
        <f>IF(N1161="nulová",J1161,0)</f>
        <v>0</v>
      </c>
      <c r="BJ1161" s="19" t="s">
        <v>78</v>
      </c>
      <c r="BK1161" s="192">
        <f>ROUND(I1161*H1161,2)</f>
        <v>0</v>
      </c>
      <c r="BL1161" s="19" t="s">
        <v>256</v>
      </c>
      <c r="BM1161" s="191" t="s">
        <v>1672</v>
      </c>
    </row>
    <row r="1162" spans="1:65" s="2" customFormat="1" ht="19.5">
      <c r="A1162" s="36"/>
      <c r="B1162" s="37"/>
      <c r="C1162" s="38"/>
      <c r="D1162" s="193" t="s">
        <v>156</v>
      </c>
      <c r="E1162" s="38"/>
      <c r="F1162" s="194" t="s">
        <v>1673</v>
      </c>
      <c r="G1162" s="38"/>
      <c r="H1162" s="38"/>
      <c r="I1162" s="195"/>
      <c r="J1162" s="38"/>
      <c r="K1162" s="38"/>
      <c r="L1162" s="41"/>
      <c r="M1162" s="196"/>
      <c r="N1162" s="197"/>
      <c r="O1162" s="66"/>
      <c r="P1162" s="66"/>
      <c r="Q1162" s="66"/>
      <c r="R1162" s="66"/>
      <c r="S1162" s="66"/>
      <c r="T1162" s="67"/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T1162" s="19" t="s">
        <v>156</v>
      </c>
      <c r="AU1162" s="19" t="s">
        <v>80</v>
      </c>
    </row>
    <row r="1163" spans="1:65" s="2" customFormat="1" ht="11.25">
      <c r="A1163" s="36"/>
      <c r="B1163" s="37"/>
      <c r="C1163" s="38"/>
      <c r="D1163" s="245" t="s">
        <v>595</v>
      </c>
      <c r="E1163" s="38"/>
      <c r="F1163" s="246" t="s">
        <v>1674</v>
      </c>
      <c r="G1163" s="38"/>
      <c r="H1163" s="38"/>
      <c r="I1163" s="195"/>
      <c r="J1163" s="38"/>
      <c r="K1163" s="38"/>
      <c r="L1163" s="41"/>
      <c r="M1163" s="196"/>
      <c r="N1163" s="197"/>
      <c r="O1163" s="66"/>
      <c r="P1163" s="66"/>
      <c r="Q1163" s="66"/>
      <c r="R1163" s="66"/>
      <c r="S1163" s="66"/>
      <c r="T1163" s="67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9" t="s">
        <v>595</v>
      </c>
      <c r="AU1163" s="19" t="s">
        <v>80</v>
      </c>
    </row>
    <row r="1164" spans="1:65" s="14" customFormat="1" ht="22.5">
      <c r="B1164" s="208"/>
      <c r="C1164" s="209"/>
      <c r="D1164" s="193" t="s">
        <v>158</v>
      </c>
      <c r="E1164" s="210" t="s">
        <v>19</v>
      </c>
      <c r="F1164" s="211" t="s">
        <v>1675</v>
      </c>
      <c r="G1164" s="209"/>
      <c r="H1164" s="212">
        <v>508.80399999999997</v>
      </c>
      <c r="I1164" s="213"/>
      <c r="J1164" s="209"/>
      <c r="K1164" s="209"/>
      <c r="L1164" s="214"/>
      <c r="M1164" s="215"/>
      <c r="N1164" s="216"/>
      <c r="O1164" s="216"/>
      <c r="P1164" s="216"/>
      <c r="Q1164" s="216"/>
      <c r="R1164" s="216"/>
      <c r="S1164" s="216"/>
      <c r="T1164" s="217"/>
      <c r="AT1164" s="218" t="s">
        <v>158</v>
      </c>
      <c r="AU1164" s="218" t="s">
        <v>80</v>
      </c>
      <c r="AV1164" s="14" t="s">
        <v>80</v>
      </c>
      <c r="AW1164" s="14" t="s">
        <v>33</v>
      </c>
      <c r="AX1164" s="14" t="s">
        <v>71</v>
      </c>
      <c r="AY1164" s="218" t="s">
        <v>146</v>
      </c>
    </row>
    <row r="1165" spans="1:65" s="15" customFormat="1" ht="11.25">
      <c r="B1165" s="219"/>
      <c r="C1165" s="220"/>
      <c r="D1165" s="193" t="s">
        <v>158</v>
      </c>
      <c r="E1165" s="221" t="s">
        <v>19</v>
      </c>
      <c r="F1165" s="222" t="s">
        <v>161</v>
      </c>
      <c r="G1165" s="220"/>
      <c r="H1165" s="223">
        <v>508.80399999999997</v>
      </c>
      <c r="I1165" s="224"/>
      <c r="J1165" s="220"/>
      <c r="K1165" s="220"/>
      <c r="L1165" s="225"/>
      <c r="M1165" s="226"/>
      <c r="N1165" s="227"/>
      <c r="O1165" s="227"/>
      <c r="P1165" s="227"/>
      <c r="Q1165" s="227"/>
      <c r="R1165" s="227"/>
      <c r="S1165" s="227"/>
      <c r="T1165" s="228"/>
      <c r="AT1165" s="229" t="s">
        <v>158</v>
      </c>
      <c r="AU1165" s="229" t="s">
        <v>80</v>
      </c>
      <c r="AV1165" s="15" t="s">
        <v>154</v>
      </c>
      <c r="AW1165" s="15" t="s">
        <v>33</v>
      </c>
      <c r="AX1165" s="15" t="s">
        <v>78</v>
      </c>
      <c r="AY1165" s="229" t="s">
        <v>146</v>
      </c>
    </row>
    <row r="1166" spans="1:65" s="2" customFormat="1" ht="24.2" customHeight="1">
      <c r="A1166" s="36"/>
      <c r="B1166" s="37"/>
      <c r="C1166" s="230" t="s">
        <v>1676</v>
      </c>
      <c r="D1166" s="230" t="s">
        <v>170</v>
      </c>
      <c r="E1166" s="231" t="s">
        <v>1677</v>
      </c>
      <c r="F1166" s="232" t="s">
        <v>1678</v>
      </c>
      <c r="G1166" s="233" t="s">
        <v>708</v>
      </c>
      <c r="H1166" s="234">
        <v>854.79</v>
      </c>
      <c r="I1166" s="235"/>
      <c r="J1166" s="236">
        <f>ROUND(I1166*H1166,2)</f>
        <v>0</v>
      </c>
      <c r="K1166" s="232" t="s">
        <v>19</v>
      </c>
      <c r="L1166" s="237"/>
      <c r="M1166" s="238" t="s">
        <v>19</v>
      </c>
      <c r="N1166" s="239" t="s">
        <v>42</v>
      </c>
      <c r="O1166" s="66"/>
      <c r="P1166" s="189">
        <f>O1166*H1166</f>
        <v>0</v>
      </c>
      <c r="Q1166" s="189">
        <v>1E-3</v>
      </c>
      <c r="R1166" s="189">
        <f>Q1166*H1166</f>
        <v>0.85478999999999994</v>
      </c>
      <c r="S1166" s="189">
        <v>0</v>
      </c>
      <c r="T1166" s="190">
        <f>S1166*H1166</f>
        <v>0</v>
      </c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R1166" s="191" t="s">
        <v>380</v>
      </c>
      <c r="AT1166" s="191" t="s">
        <v>170</v>
      </c>
      <c r="AU1166" s="191" t="s">
        <v>80</v>
      </c>
      <c r="AY1166" s="19" t="s">
        <v>146</v>
      </c>
      <c r="BE1166" s="192">
        <f>IF(N1166="základní",J1166,0)</f>
        <v>0</v>
      </c>
      <c r="BF1166" s="192">
        <f>IF(N1166="snížená",J1166,0)</f>
        <v>0</v>
      </c>
      <c r="BG1166" s="192">
        <f>IF(N1166="zákl. přenesená",J1166,0)</f>
        <v>0</v>
      </c>
      <c r="BH1166" s="192">
        <f>IF(N1166="sníž. přenesená",J1166,0)</f>
        <v>0</v>
      </c>
      <c r="BI1166" s="192">
        <f>IF(N1166="nulová",J1166,0)</f>
        <v>0</v>
      </c>
      <c r="BJ1166" s="19" t="s">
        <v>78</v>
      </c>
      <c r="BK1166" s="192">
        <f>ROUND(I1166*H1166,2)</f>
        <v>0</v>
      </c>
      <c r="BL1166" s="19" t="s">
        <v>256</v>
      </c>
      <c r="BM1166" s="191" t="s">
        <v>1679</v>
      </c>
    </row>
    <row r="1167" spans="1:65" s="2" customFormat="1" ht="11.25">
      <c r="A1167" s="36"/>
      <c r="B1167" s="37"/>
      <c r="C1167" s="38"/>
      <c r="D1167" s="193" t="s">
        <v>156</v>
      </c>
      <c r="E1167" s="38"/>
      <c r="F1167" s="194" t="s">
        <v>1680</v>
      </c>
      <c r="G1167" s="38"/>
      <c r="H1167" s="38"/>
      <c r="I1167" s="195"/>
      <c r="J1167" s="38"/>
      <c r="K1167" s="38"/>
      <c r="L1167" s="41"/>
      <c r="M1167" s="196"/>
      <c r="N1167" s="197"/>
      <c r="O1167" s="66"/>
      <c r="P1167" s="66"/>
      <c r="Q1167" s="66"/>
      <c r="R1167" s="66"/>
      <c r="S1167" s="66"/>
      <c r="T1167" s="67"/>
      <c r="U1167" s="36"/>
      <c r="V1167" s="36"/>
      <c r="W1167" s="36"/>
      <c r="X1167" s="36"/>
      <c r="Y1167" s="36"/>
      <c r="Z1167" s="36"/>
      <c r="AA1167" s="36"/>
      <c r="AB1167" s="36"/>
      <c r="AC1167" s="36"/>
      <c r="AD1167" s="36"/>
      <c r="AE1167" s="36"/>
      <c r="AT1167" s="19" t="s">
        <v>156</v>
      </c>
      <c r="AU1167" s="19" t="s">
        <v>80</v>
      </c>
    </row>
    <row r="1168" spans="1:65" s="2" customFormat="1" ht="48.75">
      <c r="A1168" s="36"/>
      <c r="B1168" s="37"/>
      <c r="C1168" s="38"/>
      <c r="D1168" s="193" t="s">
        <v>278</v>
      </c>
      <c r="E1168" s="38"/>
      <c r="F1168" s="240" t="s">
        <v>1681</v>
      </c>
      <c r="G1168" s="38"/>
      <c r="H1168" s="38"/>
      <c r="I1168" s="195"/>
      <c r="J1168" s="38"/>
      <c r="K1168" s="38"/>
      <c r="L1168" s="41"/>
      <c r="M1168" s="196"/>
      <c r="N1168" s="197"/>
      <c r="O1168" s="66"/>
      <c r="P1168" s="66"/>
      <c r="Q1168" s="66"/>
      <c r="R1168" s="66"/>
      <c r="S1168" s="66"/>
      <c r="T1168" s="67"/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T1168" s="19" t="s">
        <v>278</v>
      </c>
      <c r="AU1168" s="19" t="s">
        <v>80</v>
      </c>
    </row>
    <row r="1169" spans="1:65" s="13" customFormat="1" ht="22.5">
      <c r="B1169" s="198"/>
      <c r="C1169" s="199"/>
      <c r="D1169" s="193" t="s">
        <v>158</v>
      </c>
      <c r="E1169" s="200" t="s">
        <v>19</v>
      </c>
      <c r="F1169" s="201" t="s">
        <v>1682</v>
      </c>
      <c r="G1169" s="199"/>
      <c r="H1169" s="200" t="s">
        <v>19</v>
      </c>
      <c r="I1169" s="202"/>
      <c r="J1169" s="199"/>
      <c r="K1169" s="199"/>
      <c r="L1169" s="203"/>
      <c r="M1169" s="204"/>
      <c r="N1169" s="205"/>
      <c r="O1169" s="205"/>
      <c r="P1169" s="205"/>
      <c r="Q1169" s="205"/>
      <c r="R1169" s="205"/>
      <c r="S1169" s="205"/>
      <c r="T1169" s="206"/>
      <c r="AT1169" s="207" t="s">
        <v>158</v>
      </c>
      <c r="AU1169" s="207" t="s">
        <v>80</v>
      </c>
      <c r="AV1169" s="13" t="s">
        <v>78</v>
      </c>
      <c r="AW1169" s="13" t="s">
        <v>33</v>
      </c>
      <c r="AX1169" s="13" t="s">
        <v>71</v>
      </c>
      <c r="AY1169" s="207" t="s">
        <v>146</v>
      </c>
    </row>
    <row r="1170" spans="1:65" s="13" customFormat="1" ht="22.5">
      <c r="B1170" s="198"/>
      <c r="C1170" s="199"/>
      <c r="D1170" s="193" t="s">
        <v>158</v>
      </c>
      <c r="E1170" s="200" t="s">
        <v>19</v>
      </c>
      <c r="F1170" s="201" t="s">
        <v>1683</v>
      </c>
      <c r="G1170" s="199"/>
      <c r="H1170" s="200" t="s">
        <v>19</v>
      </c>
      <c r="I1170" s="202"/>
      <c r="J1170" s="199"/>
      <c r="K1170" s="199"/>
      <c r="L1170" s="203"/>
      <c r="M1170" s="204"/>
      <c r="N1170" s="205"/>
      <c r="O1170" s="205"/>
      <c r="P1170" s="205"/>
      <c r="Q1170" s="205"/>
      <c r="R1170" s="205"/>
      <c r="S1170" s="205"/>
      <c r="T1170" s="206"/>
      <c r="AT1170" s="207" t="s">
        <v>158</v>
      </c>
      <c r="AU1170" s="207" t="s">
        <v>80</v>
      </c>
      <c r="AV1170" s="13" t="s">
        <v>78</v>
      </c>
      <c r="AW1170" s="13" t="s">
        <v>33</v>
      </c>
      <c r="AX1170" s="13" t="s">
        <v>71</v>
      </c>
      <c r="AY1170" s="207" t="s">
        <v>146</v>
      </c>
    </row>
    <row r="1171" spans="1:65" s="13" customFormat="1" ht="11.25">
      <c r="B1171" s="198"/>
      <c r="C1171" s="199"/>
      <c r="D1171" s="193" t="s">
        <v>158</v>
      </c>
      <c r="E1171" s="200" t="s">
        <v>19</v>
      </c>
      <c r="F1171" s="201" t="s">
        <v>1684</v>
      </c>
      <c r="G1171" s="199"/>
      <c r="H1171" s="200" t="s">
        <v>19</v>
      </c>
      <c r="I1171" s="202"/>
      <c r="J1171" s="199"/>
      <c r="K1171" s="199"/>
      <c r="L1171" s="203"/>
      <c r="M1171" s="204"/>
      <c r="N1171" s="205"/>
      <c r="O1171" s="205"/>
      <c r="P1171" s="205"/>
      <c r="Q1171" s="205"/>
      <c r="R1171" s="205"/>
      <c r="S1171" s="205"/>
      <c r="T1171" s="206"/>
      <c r="AT1171" s="207" t="s">
        <v>158</v>
      </c>
      <c r="AU1171" s="207" t="s">
        <v>80</v>
      </c>
      <c r="AV1171" s="13" t="s">
        <v>78</v>
      </c>
      <c r="AW1171" s="13" t="s">
        <v>33</v>
      </c>
      <c r="AX1171" s="13" t="s">
        <v>71</v>
      </c>
      <c r="AY1171" s="207" t="s">
        <v>146</v>
      </c>
    </row>
    <row r="1172" spans="1:65" s="13" customFormat="1" ht="11.25">
      <c r="B1172" s="198"/>
      <c r="C1172" s="199"/>
      <c r="D1172" s="193" t="s">
        <v>158</v>
      </c>
      <c r="E1172" s="200" t="s">
        <v>19</v>
      </c>
      <c r="F1172" s="201" t="s">
        <v>1685</v>
      </c>
      <c r="G1172" s="199"/>
      <c r="H1172" s="200" t="s">
        <v>19</v>
      </c>
      <c r="I1172" s="202"/>
      <c r="J1172" s="199"/>
      <c r="K1172" s="199"/>
      <c r="L1172" s="203"/>
      <c r="M1172" s="204"/>
      <c r="N1172" s="205"/>
      <c r="O1172" s="205"/>
      <c r="P1172" s="205"/>
      <c r="Q1172" s="205"/>
      <c r="R1172" s="205"/>
      <c r="S1172" s="205"/>
      <c r="T1172" s="206"/>
      <c r="AT1172" s="207" t="s">
        <v>158</v>
      </c>
      <c r="AU1172" s="207" t="s">
        <v>80</v>
      </c>
      <c r="AV1172" s="13" t="s">
        <v>78</v>
      </c>
      <c r="AW1172" s="13" t="s">
        <v>33</v>
      </c>
      <c r="AX1172" s="13" t="s">
        <v>71</v>
      </c>
      <c r="AY1172" s="207" t="s">
        <v>146</v>
      </c>
    </row>
    <row r="1173" spans="1:65" s="14" customFormat="1" ht="22.5">
      <c r="B1173" s="208"/>
      <c r="C1173" s="209"/>
      <c r="D1173" s="193" t="s">
        <v>158</v>
      </c>
      <c r="E1173" s="210" t="s">
        <v>19</v>
      </c>
      <c r="F1173" s="211" t="s">
        <v>1686</v>
      </c>
      <c r="G1173" s="209"/>
      <c r="H1173" s="212">
        <v>814.08600000000001</v>
      </c>
      <c r="I1173" s="213"/>
      <c r="J1173" s="209"/>
      <c r="K1173" s="209"/>
      <c r="L1173" s="214"/>
      <c r="M1173" s="215"/>
      <c r="N1173" s="216"/>
      <c r="O1173" s="216"/>
      <c r="P1173" s="216"/>
      <c r="Q1173" s="216"/>
      <c r="R1173" s="216"/>
      <c r="S1173" s="216"/>
      <c r="T1173" s="217"/>
      <c r="AT1173" s="218" t="s">
        <v>158</v>
      </c>
      <c r="AU1173" s="218" t="s">
        <v>80</v>
      </c>
      <c r="AV1173" s="14" t="s">
        <v>80</v>
      </c>
      <c r="AW1173" s="14" t="s">
        <v>33</v>
      </c>
      <c r="AX1173" s="14" t="s">
        <v>71</v>
      </c>
      <c r="AY1173" s="218" t="s">
        <v>146</v>
      </c>
    </row>
    <row r="1174" spans="1:65" s="14" customFormat="1" ht="11.25">
      <c r="B1174" s="208"/>
      <c r="C1174" s="209"/>
      <c r="D1174" s="193" t="s">
        <v>158</v>
      </c>
      <c r="E1174" s="210" t="s">
        <v>19</v>
      </c>
      <c r="F1174" s="211" t="s">
        <v>1687</v>
      </c>
      <c r="G1174" s="209"/>
      <c r="H1174" s="212">
        <v>40.704000000000001</v>
      </c>
      <c r="I1174" s="213"/>
      <c r="J1174" s="209"/>
      <c r="K1174" s="209"/>
      <c r="L1174" s="214"/>
      <c r="M1174" s="215"/>
      <c r="N1174" s="216"/>
      <c r="O1174" s="216"/>
      <c r="P1174" s="216"/>
      <c r="Q1174" s="216"/>
      <c r="R1174" s="216"/>
      <c r="S1174" s="216"/>
      <c r="T1174" s="217"/>
      <c r="AT1174" s="218" t="s">
        <v>158</v>
      </c>
      <c r="AU1174" s="218" t="s">
        <v>80</v>
      </c>
      <c r="AV1174" s="14" t="s">
        <v>80</v>
      </c>
      <c r="AW1174" s="14" t="s">
        <v>33</v>
      </c>
      <c r="AX1174" s="14" t="s">
        <v>71</v>
      </c>
      <c r="AY1174" s="218" t="s">
        <v>146</v>
      </c>
    </row>
    <row r="1175" spans="1:65" s="15" customFormat="1" ht="11.25">
      <c r="B1175" s="219"/>
      <c r="C1175" s="220"/>
      <c r="D1175" s="193" t="s">
        <v>158</v>
      </c>
      <c r="E1175" s="221" t="s">
        <v>19</v>
      </c>
      <c r="F1175" s="222" t="s">
        <v>161</v>
      </c>
      <c r="G1175" s="220"/>
      <c r="H1175" s="223">
        <v>854.79</v>
      </c>
      <c r="I1175" s="224"/>
      <c r="J1175" s="220"/>
      <c r="K1175" s="220"/>
      <c r="L1175" s="225"/>
      <c r="M1175" s="226"/>
      <c r="N1175" s="227"/>
      <c r="O1175" s="227"/>
      <c r="P1175" s="227"/>
      <c r="Q1175" s="227"/>
      <c r="R1175" s="227"/>
      <c r="S1175" s="227"/>
      <c r="T1175" s="228"/>
      <c r="AT1175" s="229" t="s">
        <v>158</v>
      </c>
      <c r="AU1175" s="229" t="s">
        <v>80</v>
      </c>
      <c r="AV1175" s="15" t="s">
        <v>154</v>
      </c>
      <c r="AW1175" s="15" t="s">
        <v>33</v>
      </c>
      <c r="AX1175" s="15" t="s">
        <v>78</v>
      </c>
      <c r="AY1175" s="229" t="s">
        <v>146</v>
      </c>
    </row>
    <row r="1176" spans="1:65" s="2" customFormat="1" ht="24.2" customHeight="1">
      <c r="A1176" s="36"/>
      <c r="B1176" s="37"/>
      <c r="C1176" s="180" t="s">
        <v>1688</v>
      </c>
      <c r="D1176" s="180" t="s">
        <v>149</v>
      </c>
      <c r="E1176" s="181" t="s">
        <v>1689</v>
      </c>
      <c r="F1176" s="182" t="s">
        <v>1690</v>
      </c>
      <c r="G1176" s="183" t="s">
        <v>152</v>
      </c>
      <c r="H1176" s="184">
        <v>101.761</v>
      </c>
      <c r="I1176" s="185"/>
      <c r="J1176" s="186">
        <f>ROUND(I1176*H1176,2)</f>
        <v>0</v>
      </c>
      <c r="K1176" s="182" t="s">
        <v>592</v>
      </c>
      <c r="L1176" s="41"/>
      <c r="M1176" s="187" t="s">
        <v>19</v>
      </c>
      <c r="N1176" s="188" t="s">
        <v>42</v>
      </c>
      <c r="O1176" s="66"/>
      <c r="P1176" s="189">
        <f>O1176*H1176</f>
        <v>0</v>
      </c>
      <c r="Q1176" s="189">
        <v>0</v>
      </c>
      <c r="R1176" s="189">
        <f>Q1176*H1176</f>
        <v>0</v>
      </c>
      <c r="S1176" s="189">
        <v>0</v>
      </c>
      <c r="T1176" s="190">
        <f>S1176*H1176</f>
        <v>0</v>
      </c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R1176" s="191" t="s">
        <v>256</v>
      </c>
      <c r="AT1176" s="191" t="s">
        <v>149</v>
      </c>
      <c r="AU1176" s="191" t="s">
        <v>80</v>
      </c>
      <c r="AY1176" s="19" t="s">
        <v>146</v>
      </c>
      <c r="BE1176" s="192">
        <f>IF(N1176="základní",J1176,0)</f>
        <v>0</v>
      </c>
      <c r="BF1176" s="192">
        <f>IF(N1176="snížená",J1176,0)</f>
        <v>0</v>
      </c>
      <c r="BG1176" s="192">
        <f>IF(N1176="zákl. přenesená",J1176,0)</f>
        <v>0</v>
      </c>
      <c r="BH1176" s="192">
        <f>IF(N1176="sníž. přenesená",J1176,0)</f>
        <v>0</v>
      </c>
      <c r="BI1176" s="192">
        <f>IF(N1176="nulová",J1176,0)</f>
        <v>0</v>
      </c>
      <c r="BJ1176" s="19" t="s">
        <v>78</v>
      </c>
      <c r="BK1176" s="192">
        <f>ROUND(I1176*H1176,2)</f>
        <v>0</v>
      </c>
      <c r="BL1176" s="19" t="s">
        <v>256</v>
      </c>
      <c r="BM1176" s="191" t="s">
        <v>1691</v>
      </c>
    </row>
    <row r="1177" spans="1:65" s="2" customFormat="1" ht="29.25">
      <c r="A1177" s="36"/>
      <c r="B1177" s="37"/>
      <c r="C1177" s="38"/>
      <c r="D1177" s="193" t="s">
        <v>156</v>
      </c>
      <c r="E1177" s="38"/>
      <c r="F1177" s="194" t="s">
        <v>1692</v>
      </c>
      <c r="G1177" s="38"/>
      <c r="H1177" s="38"/>
      <c r="I1177" s="195"/>
      <c r="J1177" s="38"/>
      <c r="K1177" s="38"/>
      <c r="L1177" s="41"/>
      <c r="M1177" s="196"/>
      <c r="N1177" s="197"/>
      <c r="O1177" s="66"/>
      <c r="P1177" s="66"/>
      <c r="Q1177" s="66"/>
      <c r="R1177" s="66"/>
      <c r="S1177" s="66"/>
      <c r="T1177" s="67"/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T1177" s="19" t="s">
        <v>156</v>
      </c>
      <c r="AU1177" s="19" t="s">
        <v>80</v>
      </c>
    </row>
    <row r="1178" spans="1:65" s="2" customFormat="1" ht="11.25">
      <c r="A1178" s="36"/>
      <c r="B1178" s="37"/>
      <c r="C1178" s="38"/>
      <c r="D1178" s="245" t="s">
        <v>595</v>
      </c>
      <c r="E1178" s="38"/>
      <c r="F1178" s="246" t="s">
        <v>1693</v>
      </c>
      <c r="G1178" s="38"/>
      <c r="H1178" s="38"/>
      <c r="I1178" s="195"/>
      <c r="J1178" s="38"/>
      <c r="K1178" s="38"/>
      <c r="L1178" s="41"/>
      <c r="M1178" s="196"/>
      <c r="N1178" s="197"/>
      <c r="O1178" s="66"/>
      <c r="P1178" s="66"/>
      <c r="Q1178" s="66"/>
      <c r="R1178" s="66"/>
      <c r="S1178" s="66"/>
      <c r="T1178" s="67"/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T1178" s="19" t="s">
        <v>595</v>
      </c>
      <c r="AU1178" s="19" t="s">
        <v>80</v>
      </c>
    </row>
    <row r="1179" spans="1:65" s="13" customFormat="1" ht="11.25">
      <c r="B1179" s="198"/>
      <c r="C1179" s="199"/>
      <c r="D1179" s="193" t="s">
        <v>158</v>
      </c>
      <c r="E1179" s="200" t="s">
        <v>19</v>
      </c>
      <c r="F1179" s="201" t="s">
        <v>1694</v>
      </c>
      <c r="G1179" s="199"/>
      <c r="H1179" s="200" t="s">
        <v>19</v>
      </c>
      <c r="I1179" s="202"/>
      <c r="J1179" s="199"/>
      <c r="K1179" s="199"/>
      <c r="L1179" s="203"/>
      <c r="M1179" s="204"/>
      <c r="N1179" s="205"/>
      <c r="O1179" s="205"/>
      <c r="P1179" s="205"/>
      <c r="Q1179" s="205"/>
      <c r="R1179" s="205"/>
      <c r="S1179" s="205"/>
      <c r="T1179" s="206"/>
      <c r="AT1179" s="207" t="s">
        <v>158</v>
      </c>
      <c r="AU1179" s="207" t="s">
        <v>80</v>
      </c>
      <c r="AV1179" s="13" t="s">
        <v>78</v>
      </c>
      <c r="AW1179" s="13" t="s">
        <v>33</v>
      </c>
      <c r="AX1179" s="13" t="s">
        <v>71</v>
      </c>
      <c r="AY1179" s="207" t="s">
        <v>146</v>
      </c>
    </row>
    <row r="1180" spans="1:65" s="14" customFormat="1" ht="11.25">
      <c r="B1180" s="208"/>
      <c r="C1180" s="209"/>
      <c r="D1180" s="193" t="s">
        <v>158</v>
      </c>
      <c r="E1180" s="210" t="s">
        <v>19</v>
      </c>
      <c r="F1180" s="211" t="s">
        <v>1695</v>
      </c>
      <c r="G1180" s="209"/>
      <c r="H1180" s="212">
        <v>101.761</v>
      </c>
      <c r="I1180" s="213"/>
      <c r="J1180" s="209"/>
      <c r="K1180" s="209"/>
      <c r="L1180" s="214"/>
      <c r="M1180" s="215"/>
      <c r="N1180" s="216"/>
      <c r="O1180" s="216"/>
      <c r="P1180" s="216"/>
      <c r="Q1180" s="216"/>
      <c r="R1180" s="216"/>
      <c r="S1180" s="216"/>
      <c r="T1180" s="217"/>
      <c r="AT1180" s="218" t="s">
        <v>158</v>
      </c>
      <c r="AU1180" s="218" t="s">
        <v>80</v>
      </c>
      <c r="AV1180" s="14" t="s">
        <v>80</v>
      </c>
      <c r="AW1180" s="14" t="s">
        <v>33</v>
      </c>
      <c r="AX1180" s="14" t="s">
        <v>71</v>
      </c>
      <c r="AY1180" s="218" t="s">
        <v>146</v>
      </c>
    </row>
    <row r="1181" spans="1:65" s="15" customFormat="1" ht="11.25">
      <c r="B1181" s="219"/>
      <c r="C1181" s="220"/>
      <c r="D1181" s="193" t="s">
        <v>158</v>
      </c>
      <c r="E1181" s="221" t="s">
        <v>19</v>
      </c>
      <c r="F1181" s="222" t="s">
        <v>161</v>
      </c>
      <c r="G1181" s="220"/>
      <c r="H1181" s="223">
        <v>101.761</v>
      </c>
      <c r="I1181" s="224"/>
      <c r="J1181" s="220"/>
      <c r="K1181" s="220"/>
      <c r="L1181" s="225"/>
      <c r="M1181" s="226"/>
      <c r="N1181" s="227"/>
      <c r="O1181" s="227"/>
      <c r="P1181" s="227"/>
      <c r="Q1181" s="227"/>
      <c r="R1181" s="227"/>
      <c r="S1181" s="227"/>
      <c r="T1181" s="228"/>
      <c r="AT1181" s="229" t="s">
        <v>158</v>
      </c>
      <c r="AU1181" s="229" t="s">
        <v>80</v>
      </c>
      <c r="AV1181" s="15" t="s">
        <v>154</v>
      </c>
      <c r="AW1181" s="15" t="s">
        <v>33</v>
      </c>
      <c r="AX1181" s="15" t="s">
        <v>78</v>
      </c>
      <c r="AY1181" s="229" t="s">
        <v>146</v>
      </c>
    </row>
    <row r="1182" spans="1:65" s="2" customFormat="1" ht="24.2" customHeight="1">
      <c r="A1182" s="36"/>
      <c r="B1182" s="37"/>
      <c r="C1182" s="180" t="s">
        <v>1696</v>
      </c>
      <c r="D1182" s="180" t="s">
        <v>149</v>
      </c>
      <c r="E1182" s="181" t="s">
        <v>1697</v>
      </c>
      <c r="F1182" s="182" t="s">
        <v>1698</v>
      </c>
      <c r="G1182" s="183" t="s">
        <v>173</v>
      </c>
      <c r="H1182" s="184">
        <v>21.207000000000001</v>
      </c>
      <c r="I1182" s="185"/>
      <c r="J1182" s="186">
        <f>ROUND(I1182*H1182,2)</f>
        <v>0</v>
      </c>
      <c r="K1182" s="182" t="s">
        <v>592</v>
      </c>
      <c r="L1182" s="41"/>
      <c r="M1182" s="187" t="s">
        <v>19</v>
      </c>
      <c r="N1182" s="188" t="s">
        <v>42</v>
      </c>
      <c r="O1182" s="66"/>
      <c r="P1182" s="189">
        <f>O1182*H1182</f>
        <v>0</v>
      </c>
      <c r="Q1182" s="189">
        <v>0</v>
      </c>
      <c r="R1182" s="189">
        <f>Q1182*H1182</f>
        <v>0</v>
      </c>
      <c r="S1182" s="189">
        <v>0</v>
      </c>
      <c r="T1182" s="190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91" t="s">
        <v>256</v>
      </c>
      <c r="AT1182" s="191" t="s">
        <v>149</v>
      </c>
      <c r="AU1182" s="191" t="s">
        <v>80</v>
      </c>
      <c r="AY1182" s="19" t="s">
        <v>146</v>
      </c>
      <c r="BE1182" s="192">
        <f>IF(N1182="základní",J1182,0)</f>
        <v>0</v>
      </c>
      <c r="BF1182" s="192">
        <f>IF(N1182="snížená",J1182,0)</f>
        <v>0</v>
      </c>
      <c r="BG1182" s="192">
        <f>IF(N1182="zákl. přenesená",J1182,0)</f>
        <v>0</v>
      </c>
      <c r="BH1182" s="192">
        <f>IF(N1182="sníž. přenesená",J1182,0)</f>
        <v>0</v>
      </c>
      <c r="BI1182" s="192">
        <f>IF(N1182="nulová",J1182,0)</f>
        <v>0</v>
      </c>
      <c r="BJ1182" s="19" t="s">
        <v>78</v>
      </c>
      <c r="BK1182" s="192">
        <f>ROUND(I1182*H1182,2)</f>
        <v>0</v>
      </c>
      <c r="BL1182" s="19" t="s">
        <v>256</v>
      </c>
      <c r="BM1182" s="191" t="s">
        <v>1699</v>
      </c>
    </row>
    <row r="1183" spans="1:65" s="2" customFormat="1" ht="29.25">
      <c r="A1183" s="36"/>
      <c r="B1183" s="37"/>
      <c r="C1183" s="38"/>
      <c r="D1183" s="193" t="s">
        <v>156</v>
      </c>
      <c r="E1183" s="38"/>
      <c r="F1183" s="194" t="s">
        <v>1700</v>
      </c>
      <c r="G1183" s="38"/>
      <c r="H1183" s="38"/>
      <c r="I1183" s="195"/>
      <c r="J1183" s="38"/>
      <c r="K1183" s="38"/>
      <c r="L1183" s="41"/>
      <c r="M1183" s="196"/>
      <c r="N1183" s="197"/>
      <c r="O1183" s="66"/>
      <c r="P1183" s="66"/>
      <c r="Q1183" s="66"/>
      <c r="R1183" s="66"/>
      <c r="S1183" s="66"/>
      <c r="T1183" s="67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9" t="s">
        <v>156</v>
      </c>
      <c r="AU1183" s="19" t="s">
        <v>80</v>
      </c>
    </row>
    <row r="1184" spans="1:65" s="2" customFormat="1" ht="11.25">
      <c r="A1184" s="36"/>
      <c r="B1184" s="37"/>
      <c r="C1184" s="38"/>
      <c r="D1184" s="245" t="s">
        <v>595</v>
      </c>
      <c r="E1184" s="38"/>
      <c r="F1184" s="246" t="s">
        <v>1701</v>
      </c>
      <c r="G1184" s="38"/>
      <c r="H1184" s="38"/>
      <c r="I1184" s="195"/>
      <c r="J1184" s="38"/>
      <c r="K1184" s="38"/>
      <c r="L1184" s="41"/>
      <c r="M1184" s="258"/>
      <c r="N1184" s="259"/>
      <c r="O1184" s="260"/>
      <c r="P1184" s="260"/>
      <c r="Q1184" s="260"/>
      <c r="R1184" s="260"/>
      <c r="S1184" s="260"/>
      <c r="T1184" s="261"/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T1184" s="19" t="s">
        <v>595</v>
      </c>
      <c r="AU1184" s="19" t="s">
        <v>80</v>
      </c>
    </row>
    <row r="1185" spans="1:31" s="2" customFormat="1" ht="6.95" customHeight="1">
      <c r="A1185" s="36"/>
      <c r="B1185" s="49"/>
      <c r="C1185" s="50"/>
      <c r="D1185" s="50"/>
      <c r="E1185" s="50"/>
      <c r="F1185" s="50"/>
      <c r="G1185" s="50"/>
      <c r="H1185" s="50"/>
      <c r="I1185" s="50"/>
      <c r="J1185" s="50"/>
      <c r="K1185" s="50"/>
      <c r="L1185" s="41"/>
      <c r="M1185" s="36"/>
      <c r="O1185" s="36"/>
      <c r="P1185" s="36"/>
      <c r="Q1185" s="36"/>
      <c r="R1185" s="36"/>
      <c r="S1185" s="36"/>
      <c r="T1185" s="36"/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</row>
  </sheetData>
  <sheetProtection algorithmName="SHA-512" hashValue="yBnuzL6PFn41bIyOSFT2Vbct3NVlLlWqmLS0WYUzCC8atEozGv7Eel/l2goowcVF8PXrnQ6kv2xtIyeeZ1EOIQ==" saltValue="Dzq+DOujUTHqMtIPGC4G78U2KhKyIvDJbIc4z+lNquOSJOlTthGDMzwvTczXHegsLiBG3Fb0HHtlmSU5T0LJ1A==" spinCount="100000" sheet="1" objects="1" scenarios="1" formatColumns="0" formatRows="0" autoFilter="0"/>
  <autoFilter ref="C99:K1184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5" r:id="rId1"/>
    <hyperlink ref="F111" r:id="rId2"/>
    <hyperlink ref="F118" r:id="rId3"/>
    <hyperlink ref="F125" r:id="rId4"/>
    <hyperlink ref="F142" r:id="rId5"/>
    <hyperlink ref="F148" r:id="rId6"/>
    <hyperlink ref="F154" r:id="rId7"/>
    <hyperlink ref="F165" r:id="rId8"/>
    <hyperlink ref="F173" r:id="rId9"/>
    <hyperlink ref="F179" r:id="rId10"/>
    <hyperlink ref="F186" r:id="rId11"/>
    <hyperlink ref="F198" r:id="rId12"/>
    <hyperlink ref="F223" r:id="rId13"/>
    <hyperlink ref="F234" r:id="rId14"/>
    <hyperlink ref="F241" r:id="rId15"/>
    <hyperlink ref="F248" r:id="rId16"/>
    <hyperlink ref="F253" r:id="rId17"/>
    <hyperlink ref="F261" r:id="rId18"/>
    <hyperlink ref="F269" r:id="rId19"/>
    <hyperlink ref="F277" r:id="rId20"/>
    <hyperlink ref="F282" r:id="rId21"/>
    <hyperlink ref="F288" r:id="rId22"/>
    <hyperlink ref="F294" r:id="rId23"/>
    <hyperlink ref="F301" r:id="rId24"/>
    <hyperlink ref="F309" r:id="rId25"/>
    <hyperlink ref="F314" r:id="rId26"/>
    <hyperlink ref="F322" r:id="rId27"/>
    <hyperlink ref="F327" r:id="rId28"/>
    <hyperlink ref="F335" r:id="rId29"/>
    <hyperlink ref="F344" r:id="rId30"/>
    <hyperlink ref="F351" r:id="rId31"/>
    <hyperlink ref="F365" r:id="rId32"/>
    <hyperlink ref="F374" r:id="rId33"/>
    <hyperlink ref="F405" r:id="rId34"/>
    <hyperlink ref="F417" r:id="rId35"/>
    <hyperlink ref="F423" r:id="rId36"/>
    <hyperlink ref="F430" r:id="rId37"/>
    <hyperlink ref="F437" r:id="rId38"/>
    <hyperlink ref="F443" r:id="rId39"/>
    <hyperlink ref="F449" r:id="rId40"/>
    <hyperlink ref="F454" r:id="rId41"/>
    <hyperlink ref="F464" r:id="rId42"/>
    <hyperlink ref="F470" r:id="rId43"/>
    <hyperlink ref="F476" r:id="rId44"/>
    <hyperlink ref="F482" r:id="rId45"/>
    <hyperlink ref="F488" r:id="rId46"/>
    <hyperlink ref="F494" r:id="rId47"/>
    <hyperlink ref="F500" r:id="rId48"/>
    <hyperlink ref="F525" r:id="rId49"/>
    <hyperlink ref="F532" r:id="rId50"/>
    <hyperlink ref="F537" r:id="rId51"/>
    <hyperlink ref="F548" r:id="rId52"/>
    <hyperlink ref="F555" r:id="rId53"/>
    <hyperlink ref="F561" r:id="rId54"/>
    <hyperlink ref="F569" r:id="rId55"/>
    <hyperlink ref="F585" r:id="rId56"/>
    <hyperlink ref="F590" r:id="rId57"/>
    <hyperlink ref="F596" r:id="rId58"/>
    <hyperlink ref="F601" r:id="rId59"/>
    <hyperlink ref="F606" r:id="rId60"/>
    <hyperlink ref="F612" r:id="rId61"/>
    <hyperlink ref="F618" r:id="rId62"/>
    <hyperlink ref="F623" r:id="rId63"/>
    <hyperlink ref="F634" r:id="rId64"/>
    <hyperlink ref="F639" r:id="rId65"/>
    <hyperlink ref="F645" r:id="rId66"/>
    <hyperlink ref="F651" r:id="rId67"/>
    <hyperlink ref="F656" r:id="rId68"/>
    <hyperlink ref="F662" r:id="rId69"/>
    <hyperlink ref="F668" r:id="rId70"/>
    <hyperlink ref="F673" r:id="rId71"/>
    <hyperlink ref="F681" r:id="rId72"/>
    <hyperlink ref="F690" r:id="rId73"/>
    <hyperlink ref="F696" r:id="rId74"/>
    <hyperlink ref="F704" r:id="rId75"/>
    <hyperlink ref="F710" r:id="rId76"/>
    <hyperlink ref="F715" r:id="rId77"/>
    <hyperlink ref="F729" r:id="rId78"/>
    <hyperlink ref="F743" r:id="rId79"/>
    <hyperlink ref="F757" r:id="rId80"/>
    <hyperlink ref="F771" r:id="rId81"/>
    <hyperlink ref="F792" r:id="rId82"/>
    <hyperlink ref="F798" r:id="rId83"/>
    <hyperlink ref="F803" r:id="rId84"/>
    <hyperlink ref="F809" r:id="rId85"/>
    <hyperlink ref="F815" r:id="rId86"/>
    <hyperlink ref="F820" r:id="rId87"/>
    <hyperlink ref="F826" r:id="rId88"/>
    <hyperlink ref="F831" r:id="rId89"/>
    <hyperlink ref="F848" r:id="rId90"/>
    <hyperlink ref="F862" r:id="rId91"/>
    <hyperlink ref="F876" r:id="rId92"/>
    <hyperlink ref="F883" r:id="rId93"/>
    <hyperlink ref="F889" r:id="rId94"/>
    <hyperlink ref="F905" r:id="rId95"/>
    <hyperlink ref="F921" r:id="rId96"/>
    <hyperlink ref="F930" r:id="rId97"/>
    <hyperlink ref="F946" r:id="rId98"/>
    <hyperlink ref="F956" r:id="rId99"/>
    <hyperlink ref="F959" r:id="rId100"/>
    <hyperlink ref="F965" r:id="rId101"/>
    <hyperlink ref="F968" r:id="rId102"/>
    <hyperlink ref="F978" r:id="rId103"/>
    <hyperlink ref="F984" r:id="rId104"/>
    <hyperlink ref="F990" r:id="rId105"/>
    <hyperlink ref="F995" r:id="rId106"/>
    <hyperlink ref="F1003" r:id="rId107"/>
    <hyperlink ref="F1011" r:id="rId108"/>
    <hyperlink ref="F1017" r:id="rId109"/>
    <hyperlink ref="F1023" r:id="rId110"/>
    <hyperlink ref="F1028" r:id="rId111"/>
    <hyperlink ref="F1033" r:id="rId112"/>
    <hyperlink ref="F1038" r:id="rId113"/>
    <hyperlink ref="F1049" r:id="rId114"/>
    <hyperlink ref="F1060" r:id="rId115"/>
    <hyperlink ref="F1065" r:id="rId116"/>
    <hyperlink ref="F1074" r:id="rId117"/>
    <hyperlink ref="F1080" r:id="rId118"/>
    <hyperlink ref="F1086" r:id="rId119"/>
    <hyperlink ref="F1092" r:id="rId120"/>
    <hyperlink ref="F1107" r:id="rId121"/>
    <hyperlink ref="F1116" r:id="rId122"/>
    <hyperlink ref="F1119" r:id="rId123"/>
    <hyperlink ref="F1123" r:id="rId124"/>
    <hyperlink ref="F1129" r:id="rId125"/>
    <hyperlink ref="F1153" r:id="rId126"/>
    <hyperlink ref="F1158" r:id="rId127"/>
    <hyperlink ref="F1163" r:id="rId128"/>
    <hyperlink ref="F1178" r:id="rId129"/>
    <hyperlink ref="F1184" r:id="rId13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121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1702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ROUND((SUM(BE89:BE132)),  2)</f>
        <v>0</v>
      </c>
      <c r="G35" s="36"/>
      <c r="H35" s="36"/>
      <c r="I35" s="126">
        <v>0.21</v>
      </c>
      <c r="J35" s="125">
        <f>ROUND(((SUM(BE89:BE132))*I35),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ROUND((SUM(BF89:BF132)),  2)</f>
        <v>0</v>
      </c>
      <c r="G36" s="36"/>
      <c r="H36" s="36"/>
      <c r="I36" s="126">
        <v>0.15</v>
      </c>
      <c r="J36" s="125">
        <f>ROUND(((SUM(BF89:BF132))*I36),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ROUND((SUM(BG89:BG132)),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ROUND((SUM(BH89:BH132)),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ROUND((SUM(BI89:BI132)),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121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01.3 - Most v km 107,986 - ochrana a úprava drážních sdělovacích kabelů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1703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1704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9" customFormat="1" ht="24.95" customHeight="1">
      <c r="B66" s="142"/>
      <c r="C66" s="143"/>
      <c r="D66" s="144" t="s">
        <v>130</v>
      </c>
      <c r="E66" s="145"/>
      <c r="F66" s="145"/>
      <c r="G66" s="145"/>
      <c r="H66" s="145"/>
      <c r="I66" s="145"/>
      <c r="J66" s="146">
        <f>J103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1705</v>
      </c>
      <c r="E67" s="150"/>
      <c r="F67" s="150"/>
      <c r="G67" s="150"/>
      <c r="H67" s="150"/>
      <c r="I67" s="150"/>
      <c r="J67" s="151">
        <f>J116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131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6.25" customHeight="1">
      <c r="A77" s="36"/>
      <c r="B77" s="37"/>
      <c r="C77" s="38"/>
      <c r="D77" s="38"/>
      <c r="E77" s="412" t="str">
        <f>E7</f>
        <v>Oprava mostu v km 107,986 v úseku Valašské Meziříčí - Frýdek - Místek</v>
      </c>
      <c r="F77" s="413"/>
      <c r="G77" s="413"/>
      <c r="H77" s="413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120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412" t="s">
        <v>121</v>
      </c>
      <c r="F79" s="414"/>
      <c r="G79" s="414"/>
      <c r="H79" s="41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122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30" customHeight="1">
      <c r="A81" s="36"/>
      <c r="B81" s="37"/>
      <c r="C81" s="38"/>
      <c r="D81" s="38"/>
      <c r="E81" s="366" t="str">
        <f>E11</f>
        <v>SO 01.3 - Most v km 107,986 - ochrana a úprava drážních sdělovacích kabelů</v>
      </c>
      <c r="F81" s="414"/>
      <c r="G81" s="414"/>
      <c r="H81" s="41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F14</f>
        <v xml:space="preserve"> </v>
      </c>
      <c r="G83" s="38"/>
      <c r="H83" s="38"/>
      <c r="I83" s="31" t="s">
        <v>23</v>
      </c>
      <c r="J83" s="61">
        <f>IF(J14="","",J14)</f>
        <v>0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24</v>
      </c>
      <c r="D85" s="38"/>
      <c r="E85" s="38"/>
      <c r="F85" s="29" t="str">
        <f>E17</f>
        <v>Správa železnic s.o. OŘ Ostrava</v>
      </c>
      <c r="G85" s="38"/>
      <c r="H85" s="38"/>
      <c r="I85" s="31" t="s">
        <v>32</v>
      </c>
      <c r="J85" s="34" t="str">
        <f>E23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IF(E20="","",E20)</f>
        <v>Vyplň údaj</v>
      </c>
      <c r="G86" s="38"/>
      <c r="H86" s="38"/>
      <c r="I86" s="31" t="s">
        <v>34</v>
      </c>
      <c r="J86" s="34" t="str">
        <f>E26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132</v>
      </c>
      <c r="D88" s="156" t="s">
        <v>56</v>
      </c>
      <c r="E88" s="156" t="s">
        <v>52</v>
      </c>
      <c r="F88" s="156" t="s">
        <v>53</v>
      </c>
      <c r="G88" s="156" t="s">
        <v>133</v>
      </c>
      <c r="H88" s="156" t="s">
        <v>134</v>
      </c>
      <c r="I88" s="156" t="s">
        <v>135</v>
      </c>
      <c r="J88" s="156" t="s">
        <v>126</v>
      </c>
      <c r="K88" s="157" t="s">
        <v>136</v>
      </c>
      <c r="L88" s="158"/>
      <c r="M88" s="70" t="s">
        <v>19</v>
      </c>
      <c r="N88" s="71" t="s">
        <v>41</v>
      </c>
      <c r="O88" s="71" t="s">
        <v>137</v>
      </c>
      <c r="P88" s="71" t="s">
        <v>138</v>
      </c>
      <c r="Q88" s="71" t="s">
        <v>139</v>
      </c>
      <c r="R88" s="71" t="s">
        <v>140</v>
      </c>
      <c r="S88" s="71" t="s">
        <v>141</v>
      </c>
      <c r="T88" s="72" t="s">
        <v>142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143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P90+P103</f>
        <v>0</v>
      </c>
      <c r="Q89" s="74"/>
      <c r="R89" s="161">
        <f>R90+R103</f>
        <v>0</v>
      </c>
      <c r="S89" s="74"/>
      <c r="T89" s="162">
        <f>T90+T103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70</v>
      </c>
      <c r="AU89" s="19" t="s">
        <v>127</v>
      </c>
      <c r="BK89" s="163">
        <f>BK90+BK103</f>
        <v>0</v>
      </c>
    </row>
    <row r="90" spans="1:65" s="12" customFormat="1" ht="25.9" customHeight="1">
      <c r="B90" s="164"/>
      <c r="C90" s="165"/>
      <c r="D90" s="166" t="s">
        <v>70</v>
      </c>
      <c r="E90" s="167" t="s">
        <v>170</v>
      </c>
      <c r="F90" s="167" t="s">
        <v>1706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</f>
        <v>0</v>
      </c>
      <c r="Q90" s="172"/>
      <c r="R90" s="173">
        <f>R91</f>
        <v>0</v>
      </c>
      <c r="S90" s="172"/>
      <c r="T90" s="174">
        <f>T91</f>
        <v>0</v>
      </c>
      <c r="AR90" s="175" t="s">
        <v>169</v>
      </c>
      <c r="AT90" s="176" t="s">
        <v>70</v>
      </c>
      <c r="AU90" s="176" t="s">
        <v>71</v>
      </c>
      <c r="AY90" s="175" t="s">
        <v>146</v>
      </c>
      <c r="BK90" s="177">
        <f>BK91</f>
        <v>0</v>
      </c>
    </row>
    <row r="91" spans="1:65" s="12" customFormat="1" ht="22.9" customHeight="1">
      <c r="B91" s="164"/>
      <c r="C91" s="165"/>
      <c r="D91" s="166" t="s">
        <v>70</v>
      </c>
      <c r="E91" s="178" t="s">
        <v>1707</v>
      </c>
      <c r="F91" s="178" t="s">
        <v>1708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SUM(P92:P102)</f>
        <v>0</v>
      </c>
      <c r="Q91" s="172"/>
      <c r="R91" s="173">
        <f>SUM(R92:R102)</f>
        <v>0</v>
      </c>
      <c r="S91" s="172"/>
      <c r="T91" s="174">
        <f>SUM(T92:T102)</f>
        <v>0</v>
      </c>
      <c r="AR91" s="175" t="s">
        <v>169</v>
      </c>
      <c r="AT91" s="176" t="s">
        <v>70</v>
      </c>
      <c r="AU91" s="176" t="s">
        <v>78</v>
      </c>
      <c r="AY91" s="175" t="s">
        <v>146</v>
      </c>
      <c r="BK91" s="177">
        <f>SUM(BK92:BK102)</f>
        <v>0</v>
      </c>
    </row>
    <row r="92" spans="1:65" s="2" customFormat="1" ht="24.2" customHeight="1">
      <c r="A92" s="36"/>
      <c r="B92" s="37"/>
      <c r="C92" s="180" t="s">
        <v>78</v>
      </c>
      <c r="D92" s="180" t="s">
        <v>149</v>
      </c>
      <c r="E92" s="181" t="s">
        <v>1709</v>
      </c>
      <c r="F92" s="182" t="s">
        <v>1710</v>
      </c>
      <c r="G92" s="183" t="s">
        <v>251</v>
      </c>
      <c r="H92" s="184">
        <v>100</v>
      </c>
      <c r="I92" s="185"/>
      <c r="J92" s="186">
        <f>ROUND(I92*H92,2)</f>
        <v>0</v>
      </c>
      <c r="K92" s="182" t="s">
        <v>19</v>
      </c>
      <c r="L92" s="41"/>
      <c r="M92" s="187" t="s">
        <v>19</v>
      </c>
      <c r="N92" s="188" t="s">
        <v>42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1046</v>
      </c>
      <c r="AT92" s="191" t="s">
        <v>149</v>
      </c>
      <c r="AU92" s="191" t="s">
        <v>80</v>
      </c>
      <c r="AY92" s="19" t="s">
        <v>146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78</v>
      </c>
      <c r="BK92" s="192">
        <f>ROUND(I92*H92,2)</f>
        <v>0</v>
      </c>
      <c r="BL92" s="19" t="s">
        <v>1046</v>
      </c>
      <c r="BM92" s="191" t="s">
        <v>1711</v>
      </c>
    </row>
    <row r="93" spans="1:65" s="2" customFormat="1" ht="39">
      <c r="A93" s="36"/>
      <c r="B93" s="37"/>
      <c r="C93" s="38"/>
      <c r="D93" s="193" t="s">
        <v>156</v>
      </c>
      <c r="E93" s="38"/>
      <c r="F93" s="194" t="s">
        <v>1712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156</v>
      </c>
      <c r="AU93" s="19" t="s">
        <v>80</v>
      </c>
    </row>
    <row r="94" spans="1:65" s="13" customFormat="1" ht="11.25">
      <c r="B94" s="198"/>
      <c r="C94" s="199"/>
      <c r="D94" s="193" t="s">
        <v>158</v>
      </c>
      <c r="E94" s="200" t="s">
        <v>19</v>
      </c>
      <c r="F94" s="201" t="s">
        <v>1713</v>
      </c>
      <c r="G94" s="199"/>
      <c r="H94" s="200" t="s">
        <v>19</v>
      </c>
      <c r="I94" s="202"/>
      <c r="J94" s="199"/>
      <c r="K94" s="199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158</v>
      </c>
      <c r="AU94" s="207" t="s">
        <v>80</v>
      </c>
      <c r="AV94" s="13" t="s">
        <v>78</v>
      </c>
      <c r="AW94" s="13" t="s">
        <v>33</v>
      </c>
      <c r="AX94" s="13" t="s">
        <v>71</v>
      </c>
      <c r="AY94" s="207" t="s">
        <v>146</v>
      </c>
    </row>
    <row r="95" spans="1:65" s="14" customFormat="1" ht="11.25">
      <c r="B95" s="208"/>
      <c r="C95" s="209"/>
      <c r="D95" s="193" t="s">
        <v>158</v>
      </c>
      <c r="E95" s="210" t="s">
        <v>19</v>
      </c>
      <c r="F95" s="211" t="s">
        <v>1714</v>
      </c>
      <c r="G95" s="209"/>
      <c r="H95" s="212">
        <v>100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158</v>
      </c>
      <c r="AU95" s="218" t="s">
        <v>80</v>
      </c>
      <c r="AV95" s="14" t="s">
        <v>80</v>
      </c>
      <c r="AW95" s="14" t="s">
        <v>33</v>
      </c>
      <c r="AX95" s="14" t="s">
        <v>71</v>
      </c>
      <c r="AY95" s="218" t="s">
        <v>146</v>
      </c>
    </row>
    <row r="96" spans="1:65" s="15" customFormat="1" ht="11.25">
      <c r="B96" s="219"/>
      <c r="C96" s="220"/>
      <c r="D96" s="193" t="s">
        <v>158</v>
      </c>
      <c r="E96" s="221" t="s">
        <v>19</v>
      </c>
      <c r="F96" s="222" t="s">
        <v>161</v>
      </c>
      <c r="G96" s="220"/>
      <c r="H96" s="223">
        <v>100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158</v>
      </c>
      <c r="AU96" s="229" t="s">
        <v>80</v>
      </c>
      <c r="AV96" s="15" t="s">
        <v>154</v>
      </c>
      <c r="AW96" s="15" t="s">
        <v>33</v>
      </c>
      <c r="AX96" s="15" t="s">
        <v>78</v>
      </c>
      <c r="AY96" s="229" t="s">
        <v>146</v>
      </c>
    </row>
    <row r="97" spans="1:65" s="2" customFormat="1" ht="24.2" customHeight="1">
      <c r="A97" s="36"/>
      <c r="B97" s="37"/>
      <c r="C97" s="180" t="s">
        <v>80</v>
      </c>
      <c r="D97" s="180" t="s">
        <v>149</v>
      </c>
      <c r="E97" s="181" t="s">
        <v>1715</v>
      </c>
      <c r="F97" s="182" t="s">
        <v>1716</v>
      </c>
      <c r="G97" s="183" t="s">
        <v>251</v>
      </c>
      <c r="H97" s="184">
        <v>100</v>
      </c>
      <c r="I97" s="185"/>
      <c r="J97" s="186">
        <f>ROUND(I97*H97,2)</f>
        <v>0</v>
      </c>
      <c r="K97" s="182" t="s">
        <v>19</v>
      </c>
      <c r="L97" s="41"/>
      <c r="M97" s="187" t="s">
        <v>19</v>
      </c>
      <c r="N97" s="188" t="s">
        <v>42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1046</v>
      </c>
      <c r="AT97" s="191" t="s">
        <v>149</v>
      </c>
      <c r="AU97" s="191" t="s">
        <v>80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78</v>
      </c>
      <c r="BK97" s="192">
        <f>ROUND(I97*H97,2)</f>
        <v>0</v>
      </c>
      <c r="BL97" s="19" t="s">
        <v>1046</v>
      </c>
      <c r="BM97" s="191" t="s">
        <v>1717</v>
      </c>
    </row>
    <row r="98" spans="1:65" s="2" customFormat="1" ht="39">
      <c r="A98" s="36"/>
      <c r="B98" s="37"/>
      <c r="C98" s="38"/>
      <c r="D98" s="193" t="s">
        <v>156</v>
      </c>
      <c r="E98" s="38"/>
      <c r="F98" s="194" t="s">
        <v>1718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80</v>
      </c>
    </row>
    <row r="99" spans="1:65" s="2" customFormat="1" ht="24.2" customHeight="1">
      <c r="A99" s="36"/>
      <c r="B99" s="37"/>
      <c r="C99" s="180" t="s">
        <v>169</v>
      </c>
      <c r="D99" s="180" t="s">
        <v>149</v>
      </c>
      <c r="E99" s="181" t="s">
        <v>1719</v>
      </c>
      <c r="F99" s="182" t="s">
        <v>1720</v>
      </c>
      <c r="G99" s="183" t="s">
        <v>251</v>
      </c>
      <c r="H99" s="184">
        <v>51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1046</v>
      </c>
      <c r="AT99" s="191" t="s">
        <v>149</v>
      </c>
      <c r="AU99" s="191" t="s">
        <v>80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1046</v>
      </c>
      <c r="BM99" s="191" t="s">
        <v>1721</v>
      </c>
    </row>
    <row r="100" spans="1:65" s="2" customFormat="1" ht="29.25">
      <c r="A100" s="36"/>
      <c r="B100" s="37"/>
      <c r="C100" s="38"/>
      <c r="D100" s="193" t="s">
        <v>156</v>
      </c>
      <c r="E100" s="38"/>
      <c r="F100" s="194" t="s">
        <v>1722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80</v>
      </c>
    </row>
    <row r="101" spans="1:65" s="14" customFormat="1" ht="22.5">
      <c r="B101" s="208"/>
      <c r="C101" s="209"/>
      <c r="D101" s="193" t="s">
        <v>158</v>
      </c>
      <c r="E101" s="210" t="s">
        <v>19</v>
      </c>
      <c r="F101" s="211" t="s">
        <v>1723</v>
      </c>
      <c r="G101" s="209"/>
      <c r="H101" s="212">
        <v>51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5" customFormat="1" ht="11.25">
      <c r="B102" s="219"/>
      <c r="C102" s="220"/>
      <c r="D102" s="193" t="s">
        <v>158</v>
      </c>
      <c r="E102" s="221" t="s">
        <v>19</v>
      </c>
      <c r="F102" s="222" t="s">
        <v>161</v>
      </c>
      <c r="G102" s="220"/>
      <c r="H102" s="223">
        <v>51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158</v>
      </c>
      <c r="AU102" s="229" t="s">
        <v>80</v>
      </c>
      <c r="AV102" s="15" t="s">
        <v>154</v>
      </c>
      <c r="AW102" s="15" t="s">
        <v>33</v>
      </c>
      <c r="AX102" s="15" t="s">
        <v>78</v>
      </c>
      <c r="AY102" s="229" t="s">
        <v>146</v>
      </c>
    </row>
    <row r="103" spans="1:65" s="12" customFormat="1" ht="25.9" customHeight="1">
      <c r="B103" s="164"/>
      <c r="C103" s="165"/>
      <c r="D103" s="166" t="s">
        <v>70</v>
      </c>
      <c r="E103" s="167" t="s">
        <v>441</v>
      </c>
      <c r="F103" s="167" t="s">
        <v>442</v>
      </c>
      <c r="G103" s="165"/>
      <c r="H103" s="165"/>
      <c r="I103" s="168"/>
      <c r="J103" s="169">
        <f>BK103</f>
        <v>0</v>
      </c>
      <c r="K103" s="165"/>
      <c r="L103" s="170"/>
      <c r="M103" s="171"/>
      <c r="N103" s="172"/>
      <c r="O103" s="172"/>
      <c r="P103" s="173">
        <f>P104+SUM(P105:P116)</f>
        <v>0</v>
      </c>
      <c r="Q103" s="172"/>
      <c r="R103" s="173">
        <f>R104+SUM(R105:R116)</f>
        <v>0</v>
      </c>
      <c r="S103" s="172"/>
      <c r="T103" s="174">
        <f>T104+SUM(T105:T116)</f>
        <v>0</v>
      </c>
      <c r="AR103" s="175" t="s">
        <v>154</v>
      </c>
      <c r="AT103" s="176" t="s">
        <v>70</v>
      </c>
      <c r="AU103" s="176" t="s">
        <v>71</v>
      </c>
      <c r="AY103" s="175" t="s">
        <v>146</v>
      </c>
      <c r="BK103" s="177">
        <f>BK104+SUM(BK105:BK116)</f>
        <v>0</v>
      </c>
    </row>
    <row r="104" spans="1:65" s="2" customFormat="1" ht="16.5" customHeight="1">
      <c r="A104" s="36"/>
      <c r="B104" s="37"/>
      <c r="C104" s="180" t="s">
        <v>154</v>
      </c>
      <c r="D104" s="180" t="s">
        <v>149</v>
      </c>
      <c r="E104" s="181" t="s">
        <v>1724</v>
      </c>
      <c r="F104" s="182" t="s">
        <v>1725</v>
      </c>
      <c r="G104" s="183" t="s">
        <v>251</v>
      </c>
      <c r="H104" s="184">
        <v>100</v>
      </c>
      <c r="I104" s="185"/>
      <c r="J104" s="186">
        <f>ROUND(I104*H104,2)</f>
        <v>0</v>
      </c>
      <c r="K104" s="182" t="s">
        <v>153</v>
      </c>
      <c r="L104" s="41"/>
      <c r="M104" s="187" t="s">
        <v>19</v>
      </c>
      <c r="N104" s="188" t="s">
        <v>42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408</v>
      </c>
      <c r="AT104" s="191" t="s">
        <v>149</v>
      </c>
      <c r="AU104" s="191" t="s">
        <v>78</v>
      </c>
      <c r="AY104" s="19" t="s">
        <v>146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78</v>
      </c>
      <c r="BK104" s="192">
        <f>ROUND(I104*H104,2)</f>
        <v>0</v>
      </c>
      <c r="BL104" s="19" t="s">
        <v>408</v>
      </c>
      <c r="BM104" s="191" t="s">
        <v>1726</v>
      </c>
    </row>
    <row r="105" spans="1:65" s="2" customFormat="1" ht="11.25">
      <c r="A105" s="36"/>
      <c r="B105" s="37"/>
      <c r="C105" s="38"/>
      <c r="D105" s="193" t="s">
        <v>156</v>
      </c>
      <c r="E105" s="38"/>
      <c r="F105" s="194" t="s">
        <v>1725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156</v>
      </c>
      <c r="AU105" s="19" t="s">
        <v>78</v>
      </c>
    </row>
    <row r="106" spans="1:65" s="14" customFormat="1" ht="11.25">
      <c r="B106" s="208"/>
      <c r="C106" s="209"/>
      <c r="D106" s="193" t="s">
        <v>158</v>
      </c>
      <c r="E106" s="210" t="s">
        <v>19</v>
      </c>
      <c r="F106" s="211" t="s">
        <v>1727</v>
      </c>
      <c r="G106" s="209"/>
      <c r="H106" s="212">
        <v>100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158</v>
      </c>
      <c r="AU106" s="218" t="s">
        <v>78</v>
      </c>
      <c r="AV106" s="14" t="s">
        <v>80</v>
      </c>
      <c r="AW106" s="14" t="s">
        <v>33</v>
      </c>
      <c r="AX106" s="14" t="s">
        <v>71</v>
      </c>
      <c r="AY106" s="218" t="s">
        <v>146</v>
      </c>
    </row>
    <row r="107" spans="1:65" s="15" customFormat="1" ht="11.25">
      <c r="B107" s="219"/>
      <c r="C107" s="220"/>
      <c r="D107" s="193" t="s">
        <v>158</v>
      </c>
      <c r="E107" s="221" t="s">
        <v>19</v>
      </c>
      <c r="F107" s="222" t="s">
        <v>161</v>
      </c>
      <c r="G107" s="220"/>
      <c r="H107" s="223">
        <v>100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158</v>
      </c>
      <c r="AU107" s="229" t="s">
        <v>78</v>
      </c>
      <c r="AV107" s="15" t="s">
        <v>154</v>
      </c>
      <c r="AW107" s="15" t="s">
        <v>33</v>
      </c>
      <c r="AX107" s="15" t="s">
        <v>78</v>
      </c>
      <c r="AY107" s="229" t="s">
        <v>146</v>
      </c>
    </row>
    <row r="108" spans="1:65" s="2" customFormat="1" ht="33" customHeight="1">
      <c r="A108" s="36"/>
      <c r="B108" s="37"/>
      <c r="C108" s="230" t="s">
        <v>147</v>
      </c>
      <c r="D108" s="230" t="s">
        <v>170</v>
      </c>
      <c r="E108" s="231" t="s">
        <v>1728</v>
      </c>
      <c r="F108" s="232" t="s">
        <v>1729</v>
      </c>
      <c r="G108" s="233" t="s">
        <v>251</v>
      </c>
      <c r="H108" s="234">
        <v>100</v>
      </c>
      <c r="I108" s="235"/>
      <c r="J108" s="236">
        <f>ROUND(I108*H108,2)</f>
        <v>0</v>
      </c>
      <c r="K108" s="232" t="s">
        <v>153</v>
      </c>
      <c r="L108" s="237"/>
      <c r="M108" s="238" t="s">
        <v>19</v>
      </c>
      <c r="N108" s="239" t="s">
        <v>42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174</v>
      </c>
      <c r="AT108" s="191" t="s">
        <v>170</v>
      </c>
      <c r="AU108" s="191" t="s">
        <v>78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78</v>
      </c>
      <c r="BK108" s="192">
        <f>ROUND(I108*H108,2)</f>
        <v>0</v>
      </c>
      <c r="BL108" s="19" t="s">
        <v>154</v>
      </c>
      <c r="BM108" s="191" t="s">
        <v>1730</v>
      </c>
    </row>
    <row r="109" spans="1:65" s="2" customFormat="1" ht="19.5">
      <c r="A109" s="36"/>
      <c r="B109" s="37"/>
      <c r="C109" s="38"/>
      <c r="D109" s="193" t="s">
        <v>156</v>
      </c>
      <c r="E109" s="38"/>
      <c r="F109" s="194" t="s">
        <v>1729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156</v>
      </c>
      <c r="AU109" s="19" t="s">
        <v>78</v>
      </c>
    </row>
    <row r="110" spans="1:65" s="14" customFormat="1" ht="11.25">
      <c r="B110" s="208"/>
      <c r="C110" s="209"/>
      <c r="D110" s="193" t="s">
        <v>158</v>
      </c>
      <c r="E110" s="210" t="s">
        <v>19</v>
      </c>
      <c r="F110" s="211" t="s">
        <v>1731</v>
      </c>
      <c r="G110" s="209"/>
      <c r="H110" s="212">
        <v>100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158</v>
      </c>
      <c r="AU110" s="218" t="s">
        <v>78</v>
      </c>
      <c r="AV110" s="14" t="s">
        <v>80</v>
      </c>
      <c r="AW110" s="14" t="s">
        <v>33</v>
      </c>
      <c r="AX110" s="14" t="s">
        <v>71</v>
      </c>
      <c r="AY110" s="218" t="s">
        <v>146</v>
      </c>
    </row>
    <row r="111" spans="1:65" s="15" customFormat="1" ht="11.25">
      <c r="B111" s="219"/>
      <c r="C111" s="220"/>
      <c r="D111" s="193" t="s">
        <v>158</v>
      </c>
      <c r="E111" s="221" t="s">
        <v>19</v>
      </c>
      <c r="F111" s="222" t="s">
        <v>161</v>
      </c>
      <c r="G111" s="220"/>
      <c r="H111" s="223">
        <v>100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158</v>
      </c>
      <c r="AU111" s="229" t="s">
        <v>78</v>
      </c>
      <c r="AV111" s="15" t="s">
        <v>154</v>
      </c>
      <c r="AW111" s="15" t="s">
        <v>33</v>
      </c>
      <c r="AX111" s="15" t="s">
        <v>78</v>
      </c>
      <c r="AY111" s="229" t="s">
        <v>146</v>
      </c>
    </row>
    <row r="112" spans="1:65" s="2" customFormat="1" ht="24.2" customHeight="1">
      <c r="A112" s="36"/>
      <c r="B112" s="37"/>
      <c r="C112" s="230" t="s">
        <v>189</v>
      </c>
      <c r="D112" s="230" t="s">
        <v>170</v>
      </c>
      <c r="E112" s="231" t="s">
        <v>1732</v>
      </c>
      <c r="F112" s="232" t="s">
        <v>1733</v>
      </c>
      <c r="G112" s="233" t="s">
        <v>251</v>
      </c>
      <c r="H112" s="234">
        <v>51</v>
      </c>
      <c r="I112" s="235"/>
      <c r="J112" s="236">
        <f>ROUND(I112*H112,2)</f>
        <v>0</v>
      </c>
      <c r="K112" s="232" t="s">
        <v>153</v>
      </c>
      <c r="L112" s="237"/>
      <c r="M112" s="238" t="s">
        <v>19</v>
      </c>
      <c r="N112" s="239" t="s">
        <v>42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1517</v>
      </c>
      <c r="AT112" s="191" t="s">
        <v>170</v>
      </c>
      <c r="AU112" s="191" t="s">
        <v>78</v>
      </c>
      <c r="AY112" s="19" t="s">
        <v>146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78</v>
      </c>
      <c r="BK112" s="192">
        <f>ROUND(I112*H112,2)</f>
        <v>0</v>
      </c>
      <c r="BL112" s="19" t="s">
        <v>1517</v>
      </c>
      <c r="BM112" s="191" t="s">
        <v>1734</v>
      </c>
    </row>
    <row r="113" spans="1:65" s="2" customFormat="1" ht="19.5">
      <c r="A113" s="36"/>
      <c r="B113" s="37"/>
      <c r="C113" s="38"/>
      <c r="D113" s="193" t="s">
        <v>156</v>
      </c>
      <c r="E113" s="38"/>
      <c r="F113" s="194" t="s">
        <v>1733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156</v>
      </c>
      <c r="AU113" s="19" t="s">
        <v>78</v>
      </c>
    </row>
    <row r="114" spans="1:65" s="14" customFormat="1" ht="22.5">
      <c r="B114" s="208"/>
      <c r="C114" s="209"/>
      <c r="D114" s="193" t="s">
        <v>158</v>
      </c>
      <c r="E114" s="210" t="s">
        <v>19</v>
      </c>
      <c r="F114" s="211" t="s">
        <v>1735</v>
      </c>
      <c r="G114" s="209"/>
      <c r="H114" s="212">
        <v>51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158</v>
      </c>
      <c r="AU114" s="218" t="s">
        <v>78</v>
      </c>
      <c r="AV114" s="14" t="s">
        <v>80</v>
      </c>
      <c r="AW114" s="14" t="s">
        <v>33</v>
      </c>
      <c r="AX114" s="14" t="s">
        <v>71</v>
      </c>
      <c r="AY114" s="218" t="s">
        <v>146</v>
      </c>
    </row>
    <row r="115" spans="1:65" s="15" customFormat="1" ht="11.25">
      <c r="B115" s="219"/>
      <c r="C115" s="220"/>
      <c r="D115" s="193" t="s">
        <v>158</v>
      </c>
      <c r="E115" s="221" t="s">
        <v>19</v>
      </c>
      <c r="F115" s="222" t="s">
        <v>161</v>
      </c>
      <c r="G115" s="220"/>
      <c r="H115" s="223">
        <v>51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158</v>
      </c>
      <c r="AU115" s="229" t="s">
        <v>78</v>
      </c>
      <c r="AV115" s="15" t="s">
        <v>154</v>
      </c>
      <c r="AW115" s="15" t="s">
        <v>33</v>
      </c>
      <c r="AX115" s="15" t="s">
        <v>78</v>
      </c>
      <c r="AY115" s="229" t="s">
        <v>146</v>
      </c>
    </row>
    <row r="116" spans="1:65" s="12" customFormat="1" ht="22.9" customHeight="1">
      <c r="B116" s="164"/>
      <c r="C116" s="165"/>
      <c r="D116" s="166" t="s">
        <v>70</v>
      </c>
      <c r="E116" s="178" t="s">
        <v>70</v>
      </c>
      <c r="F116" s="178" t="s">
        <v>1736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SUM(P117:P132)</f>
        <v>0</v>
      </c>
      <c r="Q116" s="172"/>
      <c r="R116" s="173">
        <f>SUM(R117:R132)</f>
        <v>0</v>
      </c>
      <c r="S116" s="172"/>
      <c r="T116" s="174">
        <f>SUM(T117:T132)</f>
        <v>0</v>
      </c>
      <c r="AR116" s="175" t="s">
        <v>78</v>
      </c>
      <c r="AT116" s="176" t="s">
        <v>70</v>
      </c>
      <c r="AU116" s="176" t="s">
        <v>78</v>
      </c>
      <c r="AY116" s="175" t="s">
        <v>146</v>
      </c>
      <c r="BK116" s="177">
        <f>SUM(BK117:BK132)</f>
        <v>0</v>
      </c>
    </row>
    <row r="117" spans="1:65" s="2" customFormat="1" ht="21.75" customHeight="1">
      <c r="A117" s="36"/>
      <c r="B117" s="37"/>
      <c r="C117" s="180" t="s">
        <v>195</v>
      </c>
      <c r="D117" s="180" t="s">
        <v>149</v>
      </c>
      <c r="E117" s="181" t="s">
        <v>1737</v>
      </c>
      <c r="F117" s="182" t="s">
        <v>1738</v>
      </c>
      <c r="G117" s="183" t="s">
        <v>1739</v>
      </c>
      <c r="H117" s="184">
        <v>24</v>
      </c>
      <c r="I117" s="185"/>
      <c r="J117" s="186">
        <f>ROUND(I117*H117,2)</f>
        <v>0</v>
      </c>
      <c r="K117" s="182" t="s">
        <v>19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1046</v>
      </c>
      <c r="AT117" s="191" t="s">
        <v>149</v>
      </c>
      <c r="AU117" s="191" t="s">
        <v>80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1046</v>
      </c>
      <c r="BM117" s="191" t="s">
        <v>1740</v>
      </c>
    </row>
    <row r="118" spans="1:65" s="2" customFormat="1" ht="11.25">
      <c r="A118" s="36"/>
      <c r="B118" s="37"/>
      <c r="C118" s="38"/>
      <c r="D118" s="193" t="s">
        <v>156</v>
      </c>
      <c r="E118" s="38"/>
      <c r="F118" s="194" t="s">
        <v>1738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80</v>
      </c>
    </row>
    <row r="119" spans="1:65" s="2" customFormat="1" ht="21.75" customHeight="1">
      <c r="A119" s="36"/>
      <c r="B119" s="37"/>
      <c r="C119" s="180" t="s">
        <v>174</v>
      </c>
      <c r="D119" s="180" t="s">
        <v>149</v>
      </c>
      <c r="E119" s="181" t="s">
        <v>1741</v>
      </c>
      <c r="F119" s="182" t="s">
        <v>1742</v>
      </c>
      <c r="G119" s="183" t="s">
        <v>1743</v>
      </c>
      <c r="H119" s="184">
        <v>2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42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1046</v>
      </c>
      <c r="AT119" s="191" t="s">
        <v>149</v>
      </c>
      <c r="AU119" s="191" t="s">
        <v>80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78</v>
      </c>
      <c r="BK119" s="192">
        <f>ROUND(I119*H119,2)</f>
        <v>0</v>
      </c>
      <c r="BL119" s="19" t="s">
        <v>1046</v>
      </c>
      <c r="BM119" s="191" t="s">
        <v>1744</v>
      </c>
    </row>
    <row r="120" spans="1:65" s="2" customFormat="1" ht="11.25">
      <c r="A120" s="36"/>
      <c r="B120" s="37"/>
      <c r="C120" s="38"/>
      <c r="D120" s="193" t="s">
        <v>156</v>
      </c>
      <c r="E120" s="38"/>
      <c r="F120" s="194" t="s">
        <v>1742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156</v>
      </c>
      <c r="AU120" s="19" t="s">
        <v>80</v>
      </c>
    </row>
    <row r="121" spans="1:65" s="2" customFormat="1" ht="21.75" customHeight="1">
      <c r="A121" s="36"/>
      <c r="B121" s="37"/>
      <c r="C121" s="180" t="s">
        <v>206</v>
      </c>
      <c r="D121" s="180" t="s">
        <v>149</v>
      </c>
      <c r="E121" s="181" t="s">
        <v>1745</v>
      </c>
      <c r="F121" s="182" t="s">
        <v>1746</v>
      </c>
      <c r="G121" s="183" t="s">
        <v>1747</v>
      </c>
      <c r="H121" s="184">
        <v>10</v>
      </c>
      <c r="I121" s="185"/>
      <c r="J121" s="186">
        <f>ROUND(I121*H121,2)</f>
        <v>0</v>
      </c>
      <c r="K121" s="182" t="s">
        <v>19</v>
      </c>
      <c r="L121" s="41"/>
      <c r="M121" s="187" t="s">
        <v>19</v>
      </c>
      <c r="N121" s="188" t="s">
        <v>42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1046</v>
      </c>
      <c r="AT121" s="191" t="s">
        <v>149</v>
      </c>
      <c r="AU121" s="191" t="s">
        <v>80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78</v>
      </c>
      <c r="BK121" s="192">
        <f>ROUND(I121*H121,2)</f>
        <v>0</v>
      </c>
      <c r="BL121" s="19" t="s">
        <v>1046</v>
      </c>
      <c r="BM121" s="191" t="s">
        <v>1748</v>
      </c>
    </row>
    <row r="122" spans="1:65" s="2" customFormat="1" ht="11.25">
      <c r="A122" s="36"/>
      <c r="B122" s="37"/>
      <c r="C122" s="38"/>
      <c r="D122" s="193" t="s">
        <v>156</v>
      </c>
      <c r="E122" s="38"/>
      <c r="F122" s="194" t="s">
        <v>1746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156</v>
      </c>
      <c r="AU122" s="19" t="s">
        <v>80</v>
      </c>
    </row>
    <row r="123" spans="1:65" s="2" customFormat="1" ht="21.75" customHeight="1">
      <c r="A123" s="36"/>
      <c r="B123" s="37"/>
      <c r="C123" s="180" t="s">
        <v>214</v>
      </c>
      <c r="D123" s="180" t="s">
        <v>149</v>
      </c>
      <c r="E123" s="181" t="s">
        <v>1749</v>
      </c>
      <c r="F123" s="182" t="s">
        <v>1750</v>
      </c>
      <c r="G123" s="183" t="s">
        <v>1747</v>
      </c>
      <c r="H123" s="184">
        <v>10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42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1046</v>
      </c>
      <c r="AT123" s="191" t="s">
        <v>149</v>
      </c>
      <c r="AU123" s="191" t="s">
        <v>80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1046</v>
      </c>
      <c r="BM123" s="191" t="s">
        <v>1751</v>
      </c>
    </row>
    <row r="124" spans="1:65" s="2" customFormat="1" ht="11.25">
      <c r="A124" s="36"/>
      <c r="B124" s="37"/>
      <c r="C124" s="38"/>
      <c r="D124" s="193" t="s">
        <v>156</v>
      </c>
      <c r="E124" s="38"/>
      <c r="F124" s="194" t="s">
        <v>1750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80</v>
      </c>
    </row>
    <row r="125" spans="1:65" s="2" customFormat="1" ht="16.5" customHeight="1">
      <c r="A125" s="36"/>
      <c r="B125" s="37"/>
      <c r="C125" s="180" t="s">
        <v>221</v>
      </c>
      <c r="D125" s="180" t="s">
        <v>149</v>
      </c>
      <c r="E125" s="181" t="s">
        <v>1752</v>
      </c>
      <c r="F125" s="182" t="s">
        <v>1753</v>
      </c>
      <c r="G125" s="183" t="s">
        <v>1754</v>
      </c>
      <c r="H125" s="184">
        <v>10</v>
      </c>
      <c r="I125" s="185"/>
      <c r="J125" s="186">
        <f>ROUND(I125*H125,2)</f>
        <v>0</v>
      </c>
      <c r="K125" s="182" t="s">
        <v>19</v>
      </c>
      <c r="L125" s="41"/>
      <c r="M125" s="187" t="s">
        <v>19</v>
      </c>
      <c r="N125" s="188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1046</v>
      </c>
      <c r="AT125" s="191" t="s">
        <v>149</v>
      </c>
      <c r="AU125" s="191" t="s">
        <v>80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1046</v>
      </c>
      <c r="BM125" s="191" t="s">
        <v>1755</v>
      </c>
    </row>
    <row r="126" spans="1:65" s="2" customFormat="1" ht="11.25">
      <c r="A126" s="36"/>
      <c r="B126" s="37"/>
      <c r="C126" s="38"/>
      <c r="D126" s="193" t="s">
        <v>156</v>
      </c>
      <c r="E126" s="38"/>
      <c r="F126" s="194" t="s">
        <v>1753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80</v>
      </c>
    </row>
    <row r="127" spans="1:65" s="2" customFormat="1" ht="16.5" customHeight="1">
      <c r="A127" s="36"/>
      <c r="B127" s="37"/>
      <c r="C127" s="180" t="s">
        <v>229</v>
      </c>
      <c r="D127" s="180" t="s">
        <v>149</v>
      </c>
      <c r="E127" s="181" t="s">
        <v>1756</v>
      </c>
      <c r="F127" s="182" t="s">
        <v>1757</v>
      </c>
      <c r="G127" s="183" t="s">
        <v>1754</v>
      </c>
      <c r="H127" s="184">
        <v>6</v>
      </c>
      <c r="I127" s="185"/>
      <c r="J127" s="186">
        <f>ROUND(I127*H127,2)</f>
        <v>0</v>
      </c>
      <c r="K127" s="182" t="s">
        <v>19</v>
      </c>
      <c r="L127" s="41"/>
      <c r="M127" s="187" t="s">
        <v>19</v>
      </c>
      <c r="N127" s="188" t="s">
        <v>42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1046</v>
      </c>
      <c r="AT127" s="191" t="s">
        <v>149</v>
      </c>
      <c r="AU127" s="191" t="s">
        <v>80</v>
      </c>
      <c r="AY127" s="19" t="s">
        <v>146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78</v>
      </c>
      <c r="BK127" s="192">
        <f>ROUND(I127*H127,2)</f>
        <v>0</v>
      </c>
      <c r="BL127" s="19" t="s">
        <v>1046</v>
      </c>
      <c r="BM127" s="191" t="s">
        <v>1758</v>
      </c>
    </row>
    <row r="128" spans="1:65" s="2" customFormat="1" ht="11.25">
      <c r="A128" s="36"/>
      <c r="B128" s="37"/>
      <c r="C128" s="38"/>
      <c r="D128" s="193" t="s">
        <v>156</v>
      </c>
      <c r="E128" s="38"/>
      <c r="F128" s="194" t="s">
        <v>1757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156</v>
      </c>
      <c r="AU128" s="19" t="s">
        <v>80</v>
      </c>
    </row>
    <row r="129" spans="1:65" s="2" customFormat="1" ht="16.5" customHeight="1">
      <c r="A129" s="36"/>
      <c r="B129" s="37"/>
      <c r="C129" s="180" t="s">
        <v>236</v>
      </c>
      <c r="D129" s="180" t="s">
        <v>149</v>
      </c>
      <c r="E129" s="181" t="s">
        <v>1759</v>
      </c>
      <c r="F129" s="182" t="s">
        <v>1760</v>
      </c>
      <c r="G129" s="183" t="s">
        <v>1754</v>
      </c>
      <c r="H129" s="184">
        <v>8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42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1046</v>
      </c>
      <c r="AT129" s="191" t="s">
        <v>149</v>
      </c>
      <c r="AU129" s="191" t="s">
        <v>80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78</v>
      </c>
      <c r="BK129" s="192">
        <f>ROUND(I129*H129,2)</f>
        <v>0</v>
      </c>
      <c r="BL129" s="19" t="s">
        <v>1046</v>
      </c>
      <c r="BM129" s="191" t="s">
        <v>1761</v>
      </c>
    </row>
    <row r="130" spans="1:65" s="2" customFormat="1" ht="11.25">
      <c r="A130" s="36"/>
      <c r="B130" s="37"/>
      <c r="C130" s="38"/>
      <c r="D130" s="193" t="s">
        <v>156</v>
      </c>
      <c r="E130" s="38"/>
      <c r="F130" s="194" t="s">
        <v>1760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80</v>
      </c>
    </row>
    <row r="131" spans="1:65" s="2" customFormat="1" ht="24.2" customHeight="1">
      <c r="A131" s="36"/>
      <c r="B131" s="37"/>
      <c r="C131" s="180" t="s">
        <v>243</v>
      </c>
      <c r="D131" s="180" t="s">
        <v>149</v>
      </c>
      <c r="E131" s="181" t="s">
        <v>1762</v>
      </c>
      <c r="F131" s="182" t="s">
        <v>1763</v>
      </c>
      <c r="G131" s="183" t="s">
        <v>1764</v>
      </c>
      <c r="H131" s="184">
        <v>1</v>
      </c>
      <c r="I131" s="185"/>
      <c r="J131" s="186">
        <f>ROUND(I131*H131,2)</f>
        <v>0</v>
      </c>
      <c r="K131" s="182" t="s">
        <v>19</v>
      </c>
      <c r="L131" s="41"/>
      <c r="M131" s="187" t="s">
        <v>19</v>
      </c>
      <c r="N131" s="188" t="s">
        <v>42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1046</v>
      </c>
      <c r="AT131" s="191" t="s">
        <v>149</v>
      </c>
      <c r="AU131" s="191" t="s">
        <v>80</v>
      </c>
      <c r="AY131" s="19" t="s">
        <v>146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78</v>
      </c>
      <c r="BK131" s="192">
        <f>ROUND(I131*H131,2)</f>
        <v>0</v>
      </c>
      <c r="BL131" s="19" t="s">
        <v>1046</v>
      </c>
      <c r="BM131" s="191" t="s">
        <v>1765</v>
      </c>
    </row>
    <row r="132" spans="1:65" s="2" customFormat="1" ht="11.25">
      <c r="A132" s="36"/>
      <c r="B132" s="37"/>
      <c r="C132" s="38"/>
      <c r="D132" s="193" t="s">
        <v>156</v>
      </c>
      <c r="E132" s="38"/>
      <c r="F132" s="194" t="s">
        <v>1763</v>
      </c>
      <c r="G132" s="38"/>
      <c r="H132" s="38"/>
      <c r="I132" s="195"/>
      <c r="J132" s="38"/>
      <c r="K132" s="38"/>
      <c r="L132" s="41"/>
      <c r="M132" s="258"/>
      <c r="N132" s="259"/>
      <c r="O132" s="260"/>
      <c r="P132" s="260"/>
      <c r="Q132" s="260"/>
      <c r="R132" s="260"/>
      <c r="S132" s="260"/>
      <c r="T132" s="261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156</v>
      </c>
      <c r="AU132" s="19" t="s">
        <v>80</v>
      </c>
    </row>
    <row r="133" spans="1:65" s="2" customFormat="1" ht="6.95" customHeight="1">
      <c r="A133" s="36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1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algorithmName="SHA-512" hashValue="sHxDFJ/E86UQhoCNIrCajfFoaiwM9wLIvOnnM/0tO54UN2OxCcPS5OxWchMRo2zMGrP1rAuOqLWsRf0HBV8BGA==" saltValue="/l4EHNg2HP0ig0uyM18eBXPUZ/EsDlhbpYG0U6OvK7WWIjpf77vzCmpAnfI19djfAyV6wp89gtb5DGpoqXVTxg==" spinCount="100000" sheet="1" objects="1" scenarios="1" formatColumns="0" formatRows="0" autoFilter="0"/>
  <autoFilter ref="C88:K132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121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1766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ROUND((SUM(BE88:BE116)),  2)</f>
        <v>0</v>
      </c>
      <c r="G35" s="36"/>
      <c r="H35" s="36"/>
      <c r="I35" s="126">
        <v>0.21</v>
      </c>
      <c r="J35" s="125">
        <f>ROUND(((SUM(BE88:BE116))*I35),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ROUND((SUM(BF88:BF116)),  2)</f>
        <v>0</v>
      </c>
      <c r="G36" s="36"/>
      <c r="H36" s="36"/>
      <c r="I36" s="126">
        <v>0.15</v>
      </c>
      <c r="J36" s="125">
        <f>ROUND(((SUM(BF88:BF116))*I36),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ROUND((SUM(BG88:BG116)),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ROUND((SUM(BH88:BH116)),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ROUND((SUM(BI88:BI116)),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121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01.4 - Most v km 107,986 - ochrana a úprava mimodrážních sdělovacích kabelů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1703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1704</v>
      </c>
      <c r="E65" s="150"/>
      <c r="F65" s="150"/>
      <c r="G65" s="150"/>
      <c r="H65" s="150"/>
      <c r="I65" s="150"/>
      <c r="J65" s="151">
        <f>J90</f>
        <v>0</v>
      </c>
      <c r="K65" s="99"/>
      <c r="L65" s="152"/>
    </row>
    <row r="66" spans="1:31" s="9" customFormat="1" ht="24.95" customHeight="1">
      <c r="B66" s="142"/>
      <c r="C66" s="143"/>
      <c r="D66" s="144" t="s">
        <v>130</v>
      </c>
      <c r="E66" s="145"/>
      <c r="F66" s="145"/>
      <c r="G66" s="145"/>
      <c r="H66" s="145"/>
      <c r="I66" s="145"/>
      <c r="J66" s="146">
        <f>J98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131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6.25" customHeight="1">
      <c r="A76" s="36"/>
      <c r="B76" s="37"/>
      <c r="C76" s="38"/>
      <c r="D76" s="38"/>
      <c r="E76" s="412" t="str">
        <f>E7</f>
        <v>Oprava mostu v km 107,986 v úseku Valašské Meziříčí - Frýdek - Místek</v>
      </c>
      <c r="F76" s="413"/>
      <c r="G76" s="413"/>
      <c r="H76" s="413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120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2" t="s">
        <v>121</v>
      </c>
      <c r="F78" s="414"/>
      <c r="G78" s="414"/>
      <c r="H78" s="414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122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30" customHeight="1">
      <c r="A80" s="36"/>
      <c r="B80" s="37"/>
      <c r="C80" s="38"/>
      <c r="D80" s="38"/>
      <c r="E80" s="366" t="str">
        <f>E11</f>
        <v>SO 01.4 - Most v km 107,986 - ochrana a úprava mimodrážních sdělovacích kabelů</v>
      </c>
      <c r="F80" s="414"/>
      <c r="G80" s="414"/>
      <c r="H80" s="414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>
        <f>IF(J14="","",J14)</f>
        <v>0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>Správa železnic s.o. OŘ Ostrava</v>
      </c>
      <c r="G84" s="38"/>
      <c r="H84" s="38"/>
      <c r="I84" s="31" t="s">
        <v>32</v>
      </c>
      <c r="J84" s="34" t="str">
        <f>E23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30</v>
      </c>
      <c r="D85" s="38"/>
      <c r="E85" s="38"/>
      <c r="F85" s="29" t="str">
        <f>IF(E20="","",E20)</f>
        <v>Vyplň údaj</v>
      </c>
      <c r="G85" s="38"/>
      <c r="H85" s="38"/>
      <c r="I85" s="31" t="s">
        <v>34</v>
      </c>
      <c r="J85" s="34" t="str">
        <f>E26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132</v>
      </c>
      <c r="D87" s="156" t="s">
        <v>56</v>
      </c>
      <c r="E87" s="156" t="s">
        <v>52</v>
      </c>
      <c r="F87" s="156" t="s">
        <v>53</v>
      </c>
      <c r="G87" s="156" t="s">
        <v>133</v>
      </c>
      <c r="H87" s="156" t="s">
        <v>134</v>
      </c>
      <c r="I87" s="156" t="s">
        <v>135</v>
      </c>
      <c r="J87" s="156" t="s">
        <v>126</v>
      </c>
      <c r="K87" s="157" t="s">
        <v>136</v>
      </c>
      <c r="L87" s="158"/>
      <c r="M87" s="70" t="s">
        <v>19</v>
      </c>
      <c r="N87" s="71" t="s">
        <v>41</v>
      </c>
      <c r="O87" s="71" t="s">
        <v>137</v>
      </c>
      <c r="P87" s="71" t="s">
        <v>138</v>
      </c>
      <c r="Q87" s="71" t="s">
        <v>139</v>
      </c>
      <c r="R87" s="71" t="s">
        <v>140</v>
      </c>
      <c r="S87" s="71" t="s">
        <v>141</v>
      </c>
      <c r="T87" s="72" t="s">
        <v>142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143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P89+P98</f>
        <v>0</v>
      </c>
      <c r="Q88" s="74"/>
      <c r="R88" s="161">
        <f>R89+R98</f>
        <v>0</v>
      </c>
      <c r="S88" s="74"/>
      <c r="T88" s="162">
        <f>T89+T98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70</v>
      </c>
      <c r="AU88" s="19" t="s">
        <v>127</v>
      </c>
      <c r="BK88" s="163">
        <f>BK89+BK98</f>
        <v>0</v>
      </c>
    </row>
    <row r="89" spans="1:65" s="12" customFormat="1" ht="25.9" customHeight="1">
      <c r="B89" s="164"/>
      <c r="C89" s="165"/>
      <c r="D89" s="166" t="s">
        <v>70</v>
      </c>
      <c r="E89" s="167" t="s">
        <v>170</v>
      </c>
      <c r="F89" s="167" t="s">
        <v>1706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0</v>
      </c>
      <c r="S89" s="172"/>
      <c r="T89" s="174">
        <f>T90</f>
        <v>0</v>
      </c>
      <c r="AR89" s="175" t="s">
        <v>169</v>
      </c>
      <c r="AT89" s="176" t="s">
        <v>70</v>
      </c>
      <c r="AU89" s="176" t="s">
        <v>71</v>
      </c>
      <c r="AY89" s="175" t="s">
        <v>146</v>
      </c>
      <c r="BK89" s="177">
        <f>BK90</f>
        <v>0</v>
      </c>
    </row>
    <row r="90" spans="1:65" s="12" customFormat="1" ht="22.9" customHeight="1">
      <c r="B90" s="164"/>
      <c r="C90" s="165"/>
      <c r="D90" s="166" t="s">
        <v>70</v>
      </c>
      <c r="E90" s="178" t="s">
        <v>1707</v>
      </c>
      <c r="F90" s="178" t="s">
        <v>1708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SUM(P91:P97)</f>
        <v>0</v>
      </c>
      <c r="Q90" s="172"/>
      <c r="R90" s="173">
        <f>SUM(R91:R97)</f>
        <v>0</v>
      </c>
      <c r="S90" s="172"/>
      <c r="T90" s="174">
        <f>SUM(T91:T97)</f>
        <v>0</v>
      </c>
      <c r="AR90" s="175" t="s">
        <v>169</v>
      </c>
      <c r="AT90" s="176" t="s">
        <v>70</v>
      </c>
      <c r="AU90" s="176" t="s">
        <v>78</v>
      </c>
      <c r="AY90" s="175" t="s">
        <v>146</v>
      </c>
      <c r="BK90" s="177">
        <f>SUM(BK91:BK97)</f>
        <v>0</v>
      </c>
    </row>
    <row r="91" spans="1:65" s="2" customFormat="1" ht="24.2" customHeight="1">
      <c r="A91" s="36"/>
      <c r="B91" s="37"/>
      <c r="C91" s="180" t="s">
        <v>78</v>
      </c>
      <c r="D91" s="180" t="s">
        <v>149</v>
      </c>
      <c r="E91" s="181" t="s">
        <v>1709</v>
      </c>
      <c r="F91" s="182" t="s">
        <v>1710</v>
      </c>
      <c r="G91" s="183" t="s">
        <v>251</v>
      </c>
      <c r="H91" s="184">
        <v>100</v>
      </c>
      <c r="I91" s="185"/>
      <c r="J91" s="186">
        <f>ROUND(I91*H91,2)</f>
        <v>0</v>
      </c>
      <c r="K91" s="182" t="s">
        <v>19</v>
      </c>
      <c r="L91" s="41"/>
      <c r="M91" s="187" t="s">
        <v>19</v>
      </c>
      <c r="N91" s="188" t="s">
        <v>42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1046</v>
      </c>
      <c r="AT91" s="191" t="s">
        <v>149</v>
      </c>
      <c r="AU91" s="191" t="s">
        <v>80</v>
      </c>
      <c r="AY91" s="19" t="s">
        <v>146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78</v>
      </c>
      <c r="BK91" s="192">
        <f>ROUND(I91*H91,2)</f>
        <v>0</v>
      </c>
      <c r="BL91" s="19" t="s">
        <v>1046</v>
      </c>
      <c r="BM91" s="191" t="s">
        <v>1767</v>
      </c>
    </row>
    <row r="92" spans="1:65" s="2" customFormat="1" ht="39">
      <c r="A92" s="36"/>
      <c r="B92" s="37"/>
      <c r="C92" s="38"/>
      <c r="D92" s="193" t="s">
        <v>156</v>
      </c>
      <c r="E92" s="38"/>
      <c r="F92" s="194" t="s">
        <v>1712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156</v>
      </c>
      <c r="AU92" s="19" t="s">
        <v>80</v>
      </c>
    </row>
    <row r="93" spans="1:65" s="13" customFormat="1" ht="11.25">
      <c r="B93" s="198"/>
      <c r="C93" s="199"/>
      <c r="D93" s="193" t="s">
        <v>158</v>
      </c>
      <c r="E93" s="200" t="s">
        <v>19</v>
      </c>
      <c r="F93" s="201" t="s">
        <v>1713</v>
      </c>
      <c r="G93" s="199"/>
      <c r="H93" s="200" t="s">
        <v>19</v>
      </c>
      <c r="I93" s="202"/>
      <c r="J93" s="199"/>
      <c r="K93" s="199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158</v>
      </c>
      <c r="AU93" s="207" t="s">
        <v>80</v>
      </c>
      <c r="AV93" s="13" t="s">
        <v>78</v>
      </c>
      <c r="AW93" s="13" t="s">
        <v>33</v>
      </c>
      <c r="AX93" s="13" t="s">
        <v>71</v>
      </c>
      <c r="AY93" s="207" t="s">
        <v>146</v>
      </c>
    </row>
    <row r="94" spans="1:65" s="14" customFormat="1" ht="11.25">
      <c r="B94" s="208"/>
      <c r="C94" s="209"/>
      <c r="D94" s="193" t="s">
        <v>158</v>
      </c>
      <c r="E94" s="210" t="s">
        <v>19</v>
      </c>
      <c r="F94" s="211" t="s">
        <v>1714</v>
      </c>
      <c r="G94" s="209"/>
      <c r="H94" s="212">
        <v>100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158</v>
      </c>
      <c r="AU94" s="218" t="s">
        <v>80</v>
      </c>
      <c r="AV94" s="14" t="s">
        <v>80</v>
      </c>
      <c r="AW94" s="14" t="s">
        <v>33</v>
      </c>
      <c r="AX94" s="14" t="s">
        <v>71</v>
      </c>
      <c r="AY94" s="218" t="s">
        <v>146</v>
      </c>
    </row>
    <row r="95" spans="1:65" s="15" customFormat="1" ht="11.25">
      <c r="B95" s="219"/>
      <c r="C95" s="220"/>
      <c r="D95" s="193" t="s">
        <v>158</v>
      </c>
      <c r="E95" s="221" t="s">
        <v>19</v>
      </c>
      <c r="F95" s="222" t="s">
        <v>161</v>
      </c>
      <c r="G95" s="220"/>
      <c r="H95" s="223">
        <v>100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158</v>
      </c>
      <c r="AU95" s="229" t="s">
        <v>80</v>
      </c>
      <c r="AV95" s="15" t="s">
        <v>154</v>
      </c>
      <c r="AW95" s="15" t="s">
        <v>33</v>
      </c>
      <c r="AX95" s="15" t="s">
        <v>78</v>
      </c>
      <c r="AY95" s="229" t="s">
        <v>146</v>
      </c>
    </row>
    <row r="96" spans="1:65" s="2" customFormat="1" ht="24.2" customHeight="1">
      <c r="A96" s="36"/>
      <c r="B96" s="37"/>
      <c r="C96" s="180" t="s">
        <v>80</v>
      </c>
      <c r="D96" s="180" t="s">
        <v>149</v>
      </c>
      <c r="E96" s="181" t="s">
        <v>1715</v>
      </c>
      <c r="F96" s="182" t="s">
        <v>1716</v>
      </c>
      <c r="G96" s="183" t="s">
        <v>251</v>
      </c>
      <c r="H96" s="184">
        <v>100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1046</v>
      </c>
      <c r="AT96" s="191" t="s">
        <v>149</v>
      </c>
      <c r="AU96" s="191" t="s">
        <v>80</v>
      </c>
      <c r="AY96" s="19" t="s">
        <v>146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1046</v>
      </c>
      <c r="BM96" s="191" t="s">
        <v>1768</v>
      </c>
    </row>
    <row r="97" spans="1:65" s="2" customFormat="1" ht="39">
      <c r="A97" s="36"/>
      <c r="B97" s="37"/>
      <c r="C97" s="38"/>
      <c r="D97" s="193" t="s">
        <v>156</v>
      </c>
      <c r="E97" s="38"/>
      <c r="F97" s="194" t="s">
        <v>1718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156</v>
      </c>
      <c r="AU97" s="19" t="s">
        <v>80</v>
      </c>
    </row>
    <row r="98" spans="1:65" s="12" customFormat="1" ht="25.9" customHeight="1">
      <c r="B98" s="164"/>
      <c r="C98" s="165"/>
      <c r="D98" s="166" t="s">
        <v>70</v>
      </c>
      <c r="E98" s="167" t="s">
        <v>441</v>
      </c>
      <c r="F98" s="167" t="s">
        <v>442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SUM(P99:P116)</f>
        <v>0</v>
      </c>
      <c r="Q98" s="172"/>
      <c r="R98" s="173">
        <f>SUM(R99:R116)</f>
        <v>0</v>
      </c>
      <c r="S98" s="172"/>
      <c r="T98" s="174">
        <f>SUM(T99:T116)</f>
        <v>0</v>
      </c>
      <c r="AR98" s="175" t="s">
        <v>154</v>
      </c>
      <c r="AT98" s="176" t="s">
        <v>70</v>
      </c>
      <c r="AU98" s="176" t="s">
        <v>71</v>
      </c>
      <c r="AY98" s="175" t="s">
        <v>146</v>
      </c>
      <c r="BK98" s="177">
        <f>SUM(BK99:BK116)</f>
        <v>0</v>
      </c>
    </row>
    <row r="99" spans="1:65" s="2" customFormat="1" ht="33" customHeight="1">
      <c r="A99" s="36"/>
      <c r="B99" s="37"/>
      <c r="C99" s="230" t="s">
        <v>169</v>
      </c>
      <c r="D99" s="230" t="s">
        <v>170</v>
      </c>
      <c r="E99" s="231" t="s">
        <v>1769</v>
      </c>
      <c r="F99" s="232" t="s">
        <v>1770</v>
      </c>
      <c r="G99" s="233" t="s">
        <v>251</v>
      </c>
      <c r="H99" s="234">
        <v>51</v>
      </c>
      <c r="I99" s="235"/>
      <c r="J99" s="236">
        <f>ROUND(I99*H99,2)</f>
        <v>0</v>
      </c>
      <c r="K99" s="232" t="s">
        <v>153</v>
      </c>
      <c r="L99" s="237"/>
      <c r="M99" s="238" t="s">
        <v>19</v>
      </c>
      <c r="N99" s="239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408</v>
      </c>
      <c r="AT99" s="191" t="s">
        <v>170</v>
      </c>
      <c r="AU99" s="191" t="s">
        <v>78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408</v>
      </c>
      <c r="BM99" s="191" t="s">
        <v>1771</v>
      </c>
    </row>
    <row r="100" spans="1:65" s="2" customFormat="1" ht="19.5">
      <c r="A100" s="36"/>
      <c r="B100" s="37"/>
      <c r="C100" s="38"/>
      <c r="D100" s="193" t="s">
        <v>156</v>
      </c>
      <c r="E100" s="38"/>
      <c r="F100" s="194" t="s">
        <v>1770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78</v>
      </c>
    </row>
    <row r="101" spans="1:65" s="14" customFormat="1" ht="22.5">
      <c r="B101" s="208"/>
      <c r="C101" s="209"/>
      <c r="D101" s="193" t="s">
        <v>158</v>
      </c>
      <c r="E101" s="210" t="s">
        <v>19</v>
      </c>
      <c r="F101" s="211" t="s">
        <v>1735</v>
      </c>
      <c r="G101" s="209"/>
      <c r="H101" s="212">
        <v>51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78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5" customFormat="1" ht="11.25">
      <c r="B102" s="219"/>
      <c r="C102" s="220"/>
      <c r="D102" s="193" t="s">
        <v>158</v>
      </c>
      <c r="E102" s="221" t="s">
        <v>19</v>
      </c>
      <c r="F102" s="222" t="s">
        <v>161</v>
      </c>
      <c r="G102" s="220"/>
      <c r="H102" s="223">
        <v>51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158</v>
      </c>
      <c r="AU102" s="229" t="s">
        <v>78</v>
      </c>
      <c r="AV102" s="15" t="s">
        <v>154</v>
      </c>
      <c r="AW102" s="15" t="s">
        <v>33</v>
      </c>
      <c r="AX102" s="15" t="s">
        <v>78</v>
      </c>
      <c r="AY102" s="229" t="s">
        <v>146</v>
      </c>
    </row>
    <row r="103" spans="1:65" s="2" customFormat="1" ht="16.5" customHeight="1">
      <c r="A103" s="36"/>
      <c r="B103" s="37"/>
      <c r="C103" s="180" t="s">
        <v>154</v>
      </c>
      <c r="D103" s="180" t="s">
        <v>149</v>
      </c>
      <c r="E103" s="181" t="s">
        <v>1724</v>
      </c>
      <c r="F103" s="182" t="s">
        <v>1725</v>
      </c>
      <c r="G103" s="183" t="s">
        <v>251</v>
      </c>
      <c r="H103" s="184">
        <v>100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42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408</v>
      </c>
      <c r="AT103" s="191" t="s">
        <v>149</v>
      </c>
      <c r="AU103" s="191" t="s">
        <v>78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78</v>
      </c>
      <c r="BK103" s="192">
        <f>ROUND(I103*H103,2)</f>
        <v>0</v>
      </c>
      <c r="BL103" s="19" t="s">
        <v>408</v>
      </c>
      <c r="BM103" s="191" t="s">
        <v>1772</v>
      </c>
    </row>
    <row r="104" spans="1:65" s="2" customFormat="1" ht="11.25">
      <c r="A104" s="36"/>
      <c r="B104" s="37"/>
      <c r="C104" s="38"/>
      <c r="D104" s="193" t="s">
        <v>156</v>
      </c>
      <c r="E104" s="38"/>
      <c r="F104" s="194" t="s">
        <v>1725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78</v>
      </c>
    </row>
    <row r="105" spans="1:65" s="14" customFormat="1" ht="11.25">
      <c r="B105" s="208"/>
      <c r="C105" s="209"/>
      <c r="D105" s="193" t="s">
        <v>158</v>
      </c>
      <c r="E105" s="210" t="s">
        <v>19</v>
      </c>
      <c r="F105" s="211" t="s">
        <v>1773</v>
      </c>
      <c r="G105" s="209"/>
      <c r="H105" s="212">
        <v>100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158</v>
      </c>
      <c r="AU105" s="218" t="s">
        <v>78</v>
      </c>
      <c r="AV105" s="14" t="s">
        <v>80</v>
      </c>
      <c r="AW105" s="14" t="s">
        <v>33</v>
      </c>
      <c r="AX105" s="14" t="s">
        <v>71</v>
      </c>
      <c r="AY105" s="218" t="s">
        <v>146</v>
      </c>
    </row>
    <row r="106" spans="1:65" s="15" customFormat="1" ht="11.25">
      <c r="B106" s="219"/>
      <c r="C106" s="220"/>
      <c r="D106" s="193" t="s">
        <v>158</v>
      </c>
      <c r="E106" s="221" t="s">
        <v>19</v>
      </c>
      <c r="F106" s="222" t="s">
        <v>161</v>
      </c>
      <c r="G106" s="220"/>
      <c r="H106" s="223">
        <v>100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158</v>
      </c>
      <c r="AU106" s="229" t="s">
        <v>78</v>
      </c>
      <c r="AV106" s="15" t="s">
        <v>154</v>
      </c>
      <c r="AW106" s="15" t="s">
        <v>33</v>
      </c>
      <c r="AX106" s="15" t="s">
        <v>78</v>
      </c>
      <c r="AY106" s="229" t="s">
        <v>146</v>
      </c>
    </row>
    <row r="107" spans="1:65" s="2" customFormat="1" ht="33" customHeight="1">
      <c r="A107" s="36"/>
      <c r="B107" s="37"/>
      <c r="C107" s="230" t="s">
        <v>147</v>
      </c>
      <c r="D107" s="230" t="s">
        <v>170</v>
      </c>
      <c r="E107" s="231" t="s">
        <v>1728</v>
      </c>
      <c r="F107" s="232" t="s">
        <v>1729</v>
      </c>
      <c r="G107" s="233" t="s">
        <v>251</v>
      </c>
      <c r="H107" s="234">
        <v>100</v>
      </c>
      <c r="I107" s="235"/>
      <c r="J107" s="236">
        <f>ROUND(I107*H107,2)</f>
        <v>0</v>
      </c>
      <c r="K107" s="232" t="s">
        <v>153</v>
      </c>
      <c r="L107" s="237"/>
      <c r="M107" s="238" t="s">
        <v>19</v>
      </c>
      <c r="N107" s="239" t="s">
        <v>42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174</v>
      </c>
      <c r="AT107" s="191" t="s">
        <v>170</v>
      </c>
      <c r="AU107" s="191" t="s">
        <v>78</v>
      </c>
      <c r="AY107" s="19" t="s">
        <v>146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78</v>
      </c>
      <c r="BK107" s="192">
        <f>ROUND(I107*H107,2)</f>
        <v>0</v>
      </c>
      <c r="BL107" s="19" t="s">
        <v>154</v>
      </c>
      <c r="BM107" s="191" t="s">
        <v>1774</v>
      </c>
    </row>
    <row r="108" spans="1:65" s="2" customFormat="1" ht="19.5">
      <c r="A108" s="36"/>
      <c r="B108" s="37"/>
      <c r="C108" s="38"/>
      <c r="D108" s="193" t="s">
        <v>156</v>
      </c>
      <c r="E108" s="38"/>
      <c r="F108" s="194" t="s">
        <v>1729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156</v>
      </c>
      <c r="AU108" s="19" t="s">
        <v>78</v>
      </c>
    </row>
    <row r="109" spans="1:65" s="2" customFormat="1" ht="24.2" customHeight="1">
      <c r="A109" s="36"/>
      <c r="B109" s="37"/>
      <c r="C109" s="180" t="s">
        <v>189</v>
      </c>
      <c r="D109" s="180" t="s">
        <v>149</v>
      </c>
      <c r="E109" s="181" t="s">
        <v>1775</v>
      </c>
      <c r="F109" s="182" t="s">
        <v>1776</v>
      </c>
      <c r="G109" s="183" t="s">
        <v>209</v>
      </c>
      <c r="H109" s="184">
        <v>21</v>
      </c>
      <c r="I109" s="185"/>
      <c r="J109" s="186">
        <f>ROUND(I109*H109,2)</f>
        <v>0</v>
      </c>
      <c r="K109" s="182" t="s">
        <v>153</v>
      </c>
      <c r="L109" s="41"/>
      <c r="M109" s="187" t="s">
        <v>19</v>
      </c>
      <c r="N109" s="188" t="s">
        <v>42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408</v>
      </c>
      <c r="AT109" s="191" t="s">
        <v>149</v>
      </c>
      <c r="AU109" s="191" t="s">
        <v>78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78</v>
      </c>
      <c r="BK109" s="192">
        <f>ROUND(I109*H109,2)</f>
        <v>0</v>
      </c>
      <c r="BL109" s="19" t="s">
        <v>408</v>
      </c>
      <c r="BM109" s="191" t="s">
        <v>1777</v>
      </c>
    </row>
    <row r="110" spans="1:65" s="2" customFormat="1" ht="11.25">
      <c r="A110" s="36"/>
      <c r="B110" s="37"/>
      <c r="C110" s="38"/>
      <c r="D110" s="193" t="s">
        <v>156</v>
      </c>
      <c r="E110" s="38"/>
      <c r="F110" s="194" t="s">
        <v>1776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78</v>
      </c>
    </row>
    <row r="111" spans="1:65" s="14" customFormat="1" ht="11.25">
      <c r="B111" s="208"/>
      <c r="C111" s="209"/>
      <c r="D111" s="193" t="s">
        <v>158</v>
      </c>
      <c r="E111" s="210" t="s">
        <v>19</v>
      </c>
      <c r="F111" s="211" t="s">
        <v>1778</v>
      </c>
      <c r="G111" s="209"/>
      <c r="H111" s="212">
        <v>21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158</v>
      </c>
      <c r="AU111" s="218" t="s">
        <v>78</v>
      </c>
      <c r="AV111" s="14" t="s">
        <v>80</v>
      </c>
      <c r="AW111" s="14" t="s">
        <v>33</v>
      </c>
      <c r="AX111" s="14" t="s">
        <v>71</v>
      </c>
      <c r="AY111" s="218" t="s">
        <v>146</v>
      </c>
    </row>
    <row r="112" spans="1:65" s="15" customFormat="1" ht="11.25">
      <c r="B112" s="219"/>
      <c r="C112" s="220"/>
      <c r="D112" s="193" t="s">
        <v>158</v>
      </c>
      <c r="E112" s="221" t="s">
        <v>19</v>
      </c>
      <c r="F112" s="222" t="s">
        <v>161</v>
      </c>
      <c r="G112" s="220"/>
      <c r="H112" s="223">
        <v>21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158</v>
      </c>
      <c r="AU112" s="229" t="s">
        <v>78</v>
      </c>
      <c r="AV112" s="15" t="s">
        <v>154</v>
      </c>
      <c r="AW112" s="15" t="s">
        <v>33</v>
      </c>
      <c r="AX112" s="15" t="s">
        <v>78</v>
      </c>
      <c r="AY112" s="229" t="s">
        <v>146</v>
      </c>
    </row>
    <row r="113" spans="1:65" s="2" customFormat="1" ht="16.5" customHeight="1">
      <c r="A113" s="36"/>
      <c r="B113" s="37"/>
      <c r="C113" s="180" t="s">
        <v>195</v>
      </c>
      <c r="D113" s="180" t="s">
        <v>149</v>
      </c>
      <c r="E113" s="181" t="s">
        <v>1779</v>
      </c>
      <c r="F113" s="182" t="s">
        <v>1780</v>
      </c>
      <c r="G113" s="183" t="s">
        <v>251</v>
      </c>
      <c r="H113" s="184">
        <v>21</v>
      </c>
      <c r="I113" s="185"/>
      <c r="J113" s="186">
        <f>ROUND(I113*H113,2)</f>
        <v>0</v>
      </c>
      <c r="K113" s="182" t="s">
        <v>153</v>
      </c>
      <c r="L113" s="41"/>
      <c r="M113" s="187" t="s">
        <v>19</v>
      </c>
      <c r="N113" s="188" t="s">
        <v>42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408</v>
      </c>
      <c r="AT113" s="191" t="s">
        <v>149</v>
      </c>
      <c r="AU113" s="191" t="s">
        <v>78</v>
      </c>
      <c r="AY113" s="19" t="s">
        <v>146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78</v>
      </c>
      <c r="BK113" s="192">
        <f>ROUND(I113*H113,2)</f>
        <v>0</v>
      </c>
      <c r="BL113" s="19" t="s">
        <v>408</v>
      </c>
      <c r="BM113" s="191" t="s">
        <v>1781</v>
      </c>
    </row>
    <row r="114" spans="1:65" s="2" customFormat="1" ht="11.25">
      <c r="A114" s="36"/>
      <c r="B114" s="37"/>
      <c r="C114" s="38"/>
      <c r="D114" s="193" t="s">
        <v>156</v>
      </c>
      <c r="E114" s="38"/>
      <c r="F114" s="194" t="s">
        <v>1780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156</v>
      </c>
      <c r="AU114" s="19" t="s">
        <v>78</v>
      </c>
    </row>
    <row r="115" spans="1:65" s="14" customFormat="1" ht="11.25">
      <c r="B115" s="208"/>
      <c r="C115" s="209"/>
      <c r="D115" s="193" t="s">
        <v>158</v>
      </c>
      <c r="E115" s="210" t="s">
        <v>19</v>
      </c>
      <c r="F115" s="211" t="s">
        <v>1778</v>
      </c>
      <c r="G115" s="209"/>
      <c r="H115" s="212">
        <v>21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158</v>
      </c>
      <c r="AU115" s="218" t="s">
        <v>78</v>
      </c>
      <c r="AV115" s="14" t="s">
        <v>80</v>
      </c>
      <c r="AW115" s="14" t="s">
        <v>33</v>
      </c>
      <c r="AX115" s="14" t="s">
        <v>71</v>
      </c>
      <c r="AY115" s="218" t="s">
        <v>146</v>
      </c>
    </row>
    <row r="116" spans="1:65" s="15" customFormat="1" ht="11.25">
      <c r="B116" s="219"/>
      <c r="C116" s="220"/>
      <c r="D116" s="193" t="s">
        <v>158</v>
      </c>
      <c r="E116" s="221" t="s">
        <v>19</v>
      </c>
      <c r="F116" s="222" t="s">
        <v>161</v>
      </c>
      <c r="G116" s="220"/>
      <c r="H116" s="223">
        <v>21</v>
      </c>
      <c r="I116" s="224"/>
      <c r="J116" s="220"/>
      <c r="K116" s="220"/>
      <c r="L116" s="225"/>
      <c r="M116" s="241"/>
      <c r="N116" s="242"/>
      <c r="O116" s="242"/>
      <c r="P116" s="242"/>
      <c r="Q116" s="242"/>
      <c r="R116" s="242"/>
      <c r="S116" s="242"/>
      <c r="T116" s="243"/>
      <c r="AT116" s="229" t="s">
        <v>158</v>
      </c>
      <c r="AU116" s="229" t="s">
        <v>78</v>
      </c>
      <c r="AV116" s="15" t="s">
        <v>154</v>
      </c>
      <c r="AW116" s="15" t="s">
        <v>33</v>
      </c>
      <c r="AX116" s="15" t="s">
        <v>78</v>
      </c>
      <c r="AY116" s="229" t="s">
        <v>146</v>
      </c>
    </row>
    <row r="117" spans="1:65" s="2" customFormat="1" ht="6.95" customHeight="1">
      <c r="A117" s="36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1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algorithmName="SHA-512" hashValue="SshiQFq4ymz/fN07cPFWMDzGi2I3Q5DbHdpKlh4to0OpUK8ABmz2u2ByoXAJr/LFMt6Zz2sokM6dmg6XN42u4w==" saltValue="wBs2rTlIxw2Q4o1Q2I6sOT/nFbkVg85h1R1kapkUO49kpo2QjSpCdKoK+14mST6U7Vi4KEjsFH+0Iea/clB5JQ==" spinCount="100000" sheet="1" objects="1" scenarios="1" formatColumns="0" formatRows="0" autoFilter="0"/>
  <autoFilter ref="C87:K11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121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1782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ROUND((SUM(BE90:BE198)),  2)</f>
        <v>0</v>
      </c>
      <c r="G35" s="36"/>
      <c r="H35" s="36"/>
      <c r="I35" s="126">
        <v>0.21</v>
      </c>
      <c r="J35" s="125">
        <f>ROUND(((SUM(BE90:BE198))*I35),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ROUND((SUM(BF90:BF198)),  2)</f>
        <v>0</v>
      </c>
      <c r="G36" s="36"/>
      <c r="H36" s="36"/>
      <c r="I36" s="126">
        <v>0.15</v>
      </c>
      <c r="J36" s="125">
        <f>ROUND(((SUM(BF90:BF198))*I36),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ROUND((SUM(BG90:BG198)),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ROUND((SUM(BH90:BH198)),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ROUND((SUM(BI90:BI198)),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121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01.5 - Most v km 107,986 - ochrana a úprava drážních zabezpečovacích kabelů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J91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129</v>
      </c>
      <c r="E65" s="150"/>
      <c r="F65" s="150"/>
      <c r="G65" s="150"/>
      <c r="H65" s="150"/>
      <c r="I65" s="150"/>
      <c r="J65" s="151">
        <f>J92</f>
        <v>0</v>
      </c>
      <c r="K65" s="99"/>
      <c r="L65" s="152"/>
    </row>
    <row r="66" spans="1:31" s="9" customFormat="1" ht="24.95" customHeight="1">
      <c r="B66" s="142"/>
      <c r="C66" s="143"/>
      <c r="D66" s="144" t="s">
        <v>1703</v>
      </c>
      <c r="E66" s="145"/>
      <c r="F66" s="145"/>
      <c r="G66" s="145"/>
      <c r="H66" s="145"/>
      <c r="I66" s="145"/>
      <c r="J66" s="146">
        <f>J176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1704</v>
      </c>
      <c r="E67" s="150"/>
      <c r="F67" s="150"/>
      <c r="G67" s="150"/>
      <c r="H67" s="150"/>
      <c r="I67" s="150"/>
      <c r="J67" s="151">
        <f>J177</f>
        <v>0</v>
      </c>
      <c r="K67" s="99"/>
      <c r="L67" s="152"/>
    </row>
    <row r="68" spans="1:31" s="9" customFormat="1" ht="24.95" customHeight="1">
      <c r="B68" s="142"/>
      <c r="C68" s="143"/>
      <c r="D68" s="144" t="s">
        <v>130</v>
      </c>
      <c r="E68" s="145"/>
      <c r="F68" s="145"/>
      <c r="G68" s="145"/>
      <c r="H68" s="145"/>
      <c r="I68" s="145"/>
      <c r="J68" s="146">
        <f>J194</f>
        <v>0</v>
      </c>
      <c r="K68" s="143"/>
      <c r="L68" s="147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131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6.25" customHeight="1">
      <c r="A78" s="36"/>
      <c r="B78" s="37"/>
      <c r="C78" s="38"/>
      <c r="D78" s="38"/>
      <c r="E78" s="412" t="str">
        <f>E7</f>
        <v>Oprava mostu v km 107,986 v úseku Valašské Meziříčí - Frýdek - Místek</v>
      </c>
      <c r="F78" s="413"/>
      <c r="G78" s="413"/>
      <c r="H78" s="413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1" customFormat="1" ht="12" customHeight="1">
      <c r="B79" s="23"/>
      <c r="C79" s="31" t="s">
        <v>120</v>
      </c>
      <c r="D79" s="24"/>
      <c r="E79" s="24"/>
      <c r="F79" s="24"/>
      <c r="G79" s="24"/>
      <c r="H79" s="24"/>
      <c r="I79" s="24"/>
      <c r="J79" s="24"/>
      <c r="K79" s="24"/>
      <c r="L79" s="22"/>
    </row>
    <row r="80" spans="1:31" s="2" customFormat="1" ht="16.5" customHeight="1">
      <c r="A80" s="36"/>
      <c r="B80" s="37"/>
      <c r="C80" s="38"/>
      <c r="D80" s="38"/>
      <c r="E80" s="412" t="s">
        <v>121</v>
      </c>
      <c r="F80" s="414"/>
      <c r="G80" s="414"/>
      <c r="H80" s="414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122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30" customHeight="1">
      <c r="A82" s="36"/>
      <c r="B82" s="37"/>
      <c r="C82" s="38"/>
      <c r="D82" s="38"/>
      <c r="E82" s="366" t="str">
        <f>E11</f>
        <v>SO 01.5 - Most v km 107,986 - ochrana a úprava drážních zabezpečovacích kabelů</v>
      </c>
      <c r="F82" s="414"/>
      <c r="G82" s="414"/>
      <c r="H82" s="414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F14</f>
        <v xml:space="preserve"> </v>
      </c>
      <c r="G84" s="38"/>
      <c r="H84" s="38"/>
      <c r="I84" s="31" t="s">
        <v>23</v>
      </c>
      <c r="J84" s="61">
        <f>IF(J14="","",J14)</f>
        <v>0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24</v>
      </c>
      <c r="D86" s="38"/>
      <c r="E86" s="38"/>
      <c r="F86" s="29" t="str">
        <f>E17</f>
        <v>Správa železnic s.o. OŘ Ostrava</v>
      </c>
      <c r="G86" s="38"/>
      <c r="H86" s="38"/>
      <c r="I86" s="31" t="s">
        <v>32</v>
      </c>
      <c r="J86" s="34" t="str">
        <f>E23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30</v>
      </c>
      <c r="D87" s="38"/>
      <c r="E87" s="38"/>
      <c r="F87" s="29" t="str">
        <f>IF(E20="","",E20)</f>
        <v>Vyplň údaj</v>
      </c>
      <c r="G87" s="38"/>
      <c r="H87" s="38"/>
      <c r="I87" s="31" t="s">
        <v>34</v>
      </c>
      <c r="J87" s="34" t="str">
        <f>E26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3"/>
      <c r="B89" s="154"/>
      <c r="C89" s="155" t="s">
        <v>132</v>
      </c>
      <c r="D89" s="156" t="s">
        <v>56</v>
      </c>
      <c r="E89" s="156" t="s">
        <v>52</v>
      </c>
      <c r="F89" s="156" t="s">
        <v>53</v>
      </c>
      <c r="G89" s="156" t="s">
        <v>133</v>
      </c>
      <c r="H89" s="156" t="s">
        <v>134</v>
      </c>
      <c r="I89" s="156" t="s">
        <v>135</v>
      </c>
      <c r="J89" s="156" t="s">
        <v>126</v>
      </c>
      <c r="K89" s="157" t="s">
        <v>136</v>
      </c>
      <c r="L89" s="158"/>
      <c r="M89" s="70" t="s">
        <v>19</v>
      </c>
      <c r="N89" s="71" t="s">
        <v>41</v>
      </c>
      <c r="O89" s="71" t="s">
        <v>137</v>
      </c>
      <c r="P89" s="71" t="s">
        <v>138</v>
      </c>
      <c r="Q89" s="71" t="s">
        <v>139</v>
      </c>
      <c r="R89" s="71" t="s">
        <v>140</v>
      </c>
      <c r="S89" s="71" t="s">
        <v>141</v>
      </c>
      <c r="T89" s="72" t="s">
        <v>142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>
      <c r="A90" s="36"/>
      <c r="B90" s="37"/>
      <c r="C90" s="77" t="s">
        <v>143</v>
      </c>
      <c r="D90" s="38"/>
      <c r="E90" s="38"/>
      <c r="F90" s="38"/>
      <c r="G90" s="38"/>
      <c r="H90" s="38"/>
      <c r="I90" s="38"/>
      <c r="J90" s="159">
        <f>BK90</f>
        <v>0</v>
      </c>
      <c r="K90" s="38"/>
      <c r="L90" s="41"/>
      <c r="M90" s="73"/>
      <c r="N90" s="160"/>
      <c r="O90" s="74"/>
      <c r="P90" s="161">
        <f>P91+P176+P194</f>
        <v>0</v>
      </c>
      <c r="Q90" s="74"/>
      <c r="R90" s="161">
        <f>R91+R176+R194</f>
        <v>0</v>
      </c>
      <c r="S90" s="74"/>
      <c r="T90" s="162">
        <f>T91+T176+T194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70</v>
      </c>
      <c r="AU90" s="19" t="s">
        <v>127</v>
      </c>
      <c r="BK90" s="163">
        <f>BK91+BK176+BK194</f>
        <v>0</v>
      </c>
    </row>
    <row r="91" spans="1:65" s="12" customFormat="1" ht="25.9" customHeight="1">
      <c r="B91" s="164"/>
      <c r="C91" s="165"/>
      <c r="D91" s="166" t="s">
        <v>70</v>
      </c>
      <c r="E91" s="167" t="s">
        <v>144</v>
      </c>
      <c r="F91" s="167" t="s">
        <v>145</v>
      </c>
      <c r="G91" s="165"/>
      <c r="H91" s="165"/>
      <c r="I91" s="168"/>
      <c r="J91" s="169">
        <f>BK91</f>
        <v>0</v>
      </c>
      <c r="K91" s="165"/>
      <c r="L91" s="170"/>
      <c r="M91" s="171"/>
      <c r="N91" s="172"/>
      <c r="O91" s="172"/>
      <c r="P91" s="173">
        <f>P92</f>
        <v>0</v>
      </c>
      <c r="Q91" s="172"/>
      <c r="R91" s="173">
        <f>R92</f>
        <v>0</v>
      </c>
      <c r="S91" s="172"/>
      <c r="T91" s="174">
        <f>T92</f>
        <v>0</v>
      </c>
      <c r="AR91" s="175" t="s">
        <v>78</v>
      </c>
      <c r="AT91" s="176" t="s">
        <v>70</v>
      </c>
      <c r="AU91" s="176" t="s">
        <v>71</v>
      </c>
      <c r="AY91" s="175" t="s">
        <v>146</v>
      </c>
      <c r="BK91" s="177">
        <f>BK92</f>
        <v>0</v>
      </c>
    </row>
    <row r="92" spans="1:65" s="12" customFormat="1" ht="22.9" customHeight="1">
      <c r="B92" s="164"/>
      <c r="C92" s="165"/>
      <c r="D92" s="166" t="s">
        <v>70</v>
      </c>
      <c r="E92" s="178" t="s">
        <v>147</v>
      </c>
      <c r="F92" s="178" t="s">
        <v>148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SUM(P93:P175)</f>
        <v>0</v>
      </c>
      <c r="Q92" s="172"/>
      <c r="R92" s="173">
        <f>SUM(R93:R175)</f>
        <v>0</v>
      </c>
      <c r="S92" s="172"/>
      <c r="T92" s="174">
        <f>SUM(T93:T175)</f>
        <v>0</v>
      </c>
      <c r="AR92" s="175" t="s">
        <v>78</v>
      </c>
      <c r="AT92" s="176" t="s">
        <v>70</v>
      </c>
      <c r="AU92" s="176" t="s">
        <v>78</v>
      </c>
      <c r="AY92" s="175" t="s">
        <v>146</v>
      </c>
      <c r="BK92" s="177">
        <f>SUM(BK93:BK175)</f>
        <v>0</v>
      </c>
    </row>
    <row r="93" spans="1:65" s="2" customFormat="1" ht="24.2" customHeight="1">
      <c r="A93" s="36"/>
      <c r="B93" s="37"/>
      <c r="C93" s="180" t="s">
        <v>78</v>
      </c>
      <c r="D93" s="180" t="s">
        <v>149</v>
      </c>
      <c r="E93" s="181" t="s">
        <v>1783</v>
      </c>
      <c r="F93" s="182" t="s">
        <v>1784</v>
      </c>
      <c r="G93" s="183" t="s">
        <v>209</v>
      </c>
      <c r="H93" s="184">
        <v>1</v>
      </c>
      <c r="I93" s="185"/>
      <c r="J93" s="186">
        <f>ROUND(I93*H93,2)</f>
        <v>0</v>
      </c>
      <c r="K93" s="182" t="s">
        <v>153</v>
      </c>
      <c r="L93" s="41"/>
      <c r="M93" s="187" t="s">
        <v>19</v>
      </c>
      <c r="N93" s="188" t="s">
        <v>42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154</v>
      </c>
      <c r="AT93" s="191" t="s">
        <v>149</v>
      </c>
      <c r="AU93" s="191" t="s">
        <v>80</v>
      </c>
      <c r="AY93" s="19" t="s">
        <v>146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78</v>
      </c>
      <c r="BK93" s="192">
        <f>ROUND(I93*H93,2)</f>
        <v>0</v>
      </c>
      <c r="BL93" s="19" t="s">
        <v>154</v>
      </c>
      <c r="BM93" s="191" t="s">
        <v>1785</v>
      </c>
    </row>
    <row r="94" spans="1:65" s="2" customFormat="1" ht="87.75">
      <c r="A94" s="36"/>
      <c r="B94" s="37"/>
      <c r="C94" s="38"/>
      <c r="D94" s="193" t="s">
        <v>156</v>
      </c>
      <c r="E94" s="38"/>
      <c r="F94" s="194" t="s">
        <v>1786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156</v>
      </c>
      <c r="AU94" s="19" t="s">
        <v>80</v>
      </c>
    </row>
    <row r="95" spans="1:65" s="2" customFormat="1" ht="33" customHeight="1">
      <c r="A95" s="36"/>
      <c r="B95" s="37"/>
      <c r="C95" s="230" t="s">
        <v>80</v>
      </c>
      <c r="D95" s="230" t="s">
        <v>170</v>
      </c>
      <c r="E95" s="231" t="s">
        <v>1787</v>
      </c>
      <c r="F95" s="232" t="s">
        <v>1788</v>
      </c>
      <c r="G95" s="233" t="s">
        <v>251</v>
      </c>
      <c r="H95" s="234">
        <v>51</v>
      </c>
      <c r="I95" s="235"/>
      <c r="J95" s="236">
        <f>ROUND(I95*H95,2)</f>
        <v>0</v>
      </c>
      <c r="K95" s="232" t="s">
        <v>153</v>
      </c>
      <c r="L95" s="237"/>
      <c r="M95" s="238" t="s">
        <v>19</v>
      </c>
      <c r="N95" s="239" t="s">
        <v>42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174</v>
      </c>
      <c r="AT95" s="191" t="s">
        <v>170</v>
      </c>
      <c r="AU95" s="191" t="s">
        <v>80</v>
      </c>
      <c r="AY95" s="19" t="s">
        <v>146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78</v>
      </c>
      <c r="BK95" s="192">
        <f>ROUND(I95*H95,2)</f>
        <v>0</v>
      </c>
      <c r="BL95" s="19" t="s">
        <v>154</v>
      </c>
      <c r="BM95" s="191" t="s">
        <v>1789</v>
      </c>
    </row>
    <row r="96" spans="1:65" s="2" customFormat="1" ht="19.5">
      <c r="A96" s="36"/>
      <c r="B96" s="37"/>
      <c r="C96" s="38"/>
      <c r="D96" s="193" t="s">
        <v>156</v>
      </c>
      <c r="E96" s="38"/>
      <c r="F96" s="194" t="s">
        <v>1788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156</v>
      </c>
      <c r="AU96" s="19" t="s">
        <v>80</v>
      </c>
    </row>
    <row r="97" spans="1:65" s="14" customFormat="1" ht="22.5">
      <c r="B97" s="208"/>
      <c r="C97" s="209"/>
      <c r="D97" s="193" t="s">
        <v>158</v>
      </c>
      <c r="E97" s="210" t="s">
        <v>19</v>
      </c>
      <c r="F97" s="211" t="s">
        <v>1735</v>
      </c>
      <c r="G97" s="209"/>
      <c r="H97" s="212">
        <v>51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158</v>
      </c>
      <c r="AU97" s="218" t="s">
        <v>80</v>
      </c>
      <c r="AV97" s="14" t="s">
        <v>80</v>
      </c>
      <c r="AW97" s="14" t="s">
        <v>33</v>
      </c>
      <c r="AX97" s="14" t="s">
        <v>71</v>
      </c>
      <c r="AY97" s="218" t="s">
        <v>146</v>
      </c>
    </row>
    <row r="98" spans="1:65" s="15" customFormat="1" ht="11.25">
      <c r="B98" s="219"/>
      <c r="C98" s="220"/>
      <c r="D98" s="193" t="s">
        <v>158</v>
      </c>
      <c r="E98" s="221" t="s">
        <v>19</v>
      </c>
      <c r="F98" s="222" t="s">
        <v>161</v>
      </c>
      <c r="G98" s="220"/>
      <c r="H98" s="223">
        <v>51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158</v>
      </c>
      <c r="AU98" s="229" t="s">
        <v>80</v>
      </c>
      <c r="AV98" s="15" t="s">
        <v>154</v>
      </c>
      <c r="AW98" s="15" t="s">
        <v>33</v>
      </c>
      <c r="AX98" s="15" t="s">
        <v>78</v>
      </c>
      <c r="AY98" s="229" t="s">
        <v>146</v>
      </c>
    </row>
    <row r="99" spans="1:65" s="2" customFormat="1" ht="24.2" customHeight="1">
      <c r="A99" s="36"/>
      <c r="B99" s="37"/>
      <c r="C99" s="230" t="s">
        <v>169</v>
      </c>
      <c r="D99" s="230" t="s">
        <v>170</v>
      </c>
      <c r="E99" s="231" t="s">
        <v>1732</v>
      </c>
      <c r="F99" s="232" t="s">
        <v>1733</v>
      </c>
      <c r="G99" s="233" t="s">
        <v>251</v>
      </c>
      <c r="H99" s="234">
        <v>51</v>
      </c>
      <c r="I99" s="235"/>
      <c r="J99" s="236">
        <f>ROUND(I99*H99,2)</f>
        <v>0</v>
      </c>
      <c r="K99" s="232" t="s">
        <v>153</v>
      </c>
      <c r="L99" s="237"/>
      <c r="M99" s="238" t="s">
        <v>19</v>
      </c>
      <c r="N99" s="239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1517</v>
      </c>
      <c r="AT99" s="191" t="s">
        <v>170</v>
      </c>
      <c r="AU99" s="191" t="s">
        <v>80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1517</v>
      </c>
      <c r="BM99" s="191" t="s">
        <v>1790</v>
      </c>
    </row>
    <row r="100" spans="1:65" s="2" customFormat="1" ht="19.5">
      <c r="A100" s="36"/>
      <c r="B100" s="37"/>
      <c r="C100" s="38"/>
      <c r="D100" s="193" t="s">
        <v>156</v>
      </c>
      <c r="E100" s="38"/>
      <c r="F100" s="194" t="s">
        <v>1733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80</v>
      </c>
    </row>
    <row r="101" spans="1:65" s="14" customFormat="1" ht="22.5">
      <c r="B101" s="208"/>
      <c r="C101" s="209"/>
      <c r="D101" s="193" t="s">
        <v>158</v>
      </c>
      <c r="E101" s="210" t="s">
        <v>19</v>
      </c>
      <c r="F101" s="211" t="s">
        <v>1735</v>
      </c>
      <c r="G101" s="209"/>
      <c r="H101" s="212">
        <v>51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5" customFormat="1" ht="11.25">
      <c r="B102" s="219"/>
      <c r="C102" s="220"/>
      <c r="D102" s="193" t="s">
        <v>158</v>
      </c>
      <c r="E102" s="221" t="s">
        <v>19</v>
      </c>
      <c r="F102" s="222" t="s">
        <v>161</v>
      </c>
      <c r="G102" s="220"/>
      <c r="H102" s="223">
        <v>51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158</v>
      </c>
      <c r="AU102" s="229" t="s">
        <v>80</v>
      </c>
      <c r="AV102" s="15" t="s">
        <v>154</v>
      </c>
      <c r="AW102" s="15" t="s">
        <v>33</v>
      </c>
      <c r="AX102" s="15" t="s">
        <v>78</v>
      </c>
      <c r="AY102" s="229" t="s">
        <v>146</v>
      </c>
    </row>
    <row r="103" spans="1:65" s="2" customFormat="1" ht="24.2" customHeight="1">
      <c r="A103" s="36"/>
      <c r="B103" s="37"/>
      <c r="C103" s="180" t="s">
        <v>154</v>
      </c>
      <c r="D103" s="180" t="s">
        <v>149</v>
      </c>
      <c r="E103" s="181" t="s">
        <v>1791</v>
      </c>
      <c r="F103" s="182" t="s">
        <v>1792</v>
      </c>
      <c r="G103" s="183" t="s">
        <v>251</v>
      </c>
      <c r="H103" s="184">
        <v>110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42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408</v>
      </c>
      <c r="AT103" s="191" t="s">
        <v>149</v>
      </c>
      <c r="AU103" s="191" t="s">
        <v>80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78</v>
      </c>
      <c r="BK103" s="192">
        <f>ROUND(I103*H103,2)</f>
        <v>0</v>
      </c>
      <c r="BL103" s="19" t="s">
        <v>408</v>
      </c>
      <c r="BM103" s="191" t="s">
        <v>1793</v>
      </c>
    </row>
    <row r="104" spans="1:65" s="2" customFormat="1" ht="11.25">
      <c r="A104" s="36"/>
      <c r="B104" s="37"/>
      <c r="C104" s="38"/>
      <c r="D104" s="193" t="s">
        <v>156</v>
      </c>
      <c r="E104" s="38"/>
      <c r="F104" s="194" t="s">
        <v>1792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80</v>
      </c>
    </row>
    <row r="105" spans="1:65" s="2" customFormat="1" ht="37.9" customHeight="1">
      <c r="A105" s="36"/>
      <c r="B105" s="37"/>
      <c r="C105" s="180" t="s">
        <v>147</v>
      </c>
      <c r="D105" s="180" t="s">
        <v>149</v>
      </c>
      <c r="E105" s="181" t="s">
        <v>1794</v>
      </c>
      <c r="F105" s="182" t="s">
        <v>1795</v>
      </c>
      <c r="G105" s="183" t="s">
        <v>251</v>
      </c>
      <c r="H105" s="184">
        <v>20</v>
      </c>
      <c r="I105" s="185"/>
      <c r="J105" s="186">
        <f>ROUND(I105*H105,2)</f>
        <v>0</v>
      </c>
      <c r="K105" s="182" t="s">
        <v>153</v>
      </c>
      <c r="L105" s="41"/>
      <c r="M105" s="187" t="s">
        <v>19</v>
      </c>
      <c r="N105" s="188" t="s">
        <v>42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408</v>
      </c>
      <c r="AT105" s="191" t="s">
        <v>149</v>
      </c>
      <c r="AU105" s="191" t="s">
        <v>80</v>
      </c>
      <c r="AY105" s="19" t="s">
        <v>146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78</v>
      </c>
      <c r="BK105" s="192">
        <f>ROUND(I105*H105,2)</f>
        <v>0</v>
      </c>
      <c r="BL105" s="19" t="s">
        <v>408</v>
      </c>
      <c r="BM105" s="191" t="s">
        <v>1796</v>
      </c>
    </row>
    <row r="106" spans="1:65" s="2" customFormat="1" ht="68.25">
      <c r="A106" s="36"/>
      <c r="B106" s="37"/>
      <c r="C106" s="38"/>
      <c r="D106" s="193" t="s">
        <v>156</v>
      </c>
      <c r="E106" s="38"/>
      <c r="F106" s="194" t="s">
        <v>1797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156</v>
      </c>
      <c r="AU106" s="19" t="s">
        <v>80</v>
      </c>
    </row>
    <row r="107" spans="1:65" s="2" customFormat="1" ht="37.9" customHeight="1">
      <c r="A107" s="36"/>
      <c r="B107" s="37"/>
      <c r="C107" s="180" t="s">
        <v>189</v>
      </c>
      <c r="D107" s="180" t="s">
        <v>149</v>
      </c>
      <c r="E107" s="181" t="s">
        <v>1798</v>
      </c>
      <c r="F107" s="182" t="s">
        <v>1799</v>
      </c>
      <c r="G107" s="183" t="s">
        <v>251</v>
      </c>
      <c r="H107" s="184">
        <v>10</v>
      </c>
      <c r="I107" s="185"/>
      <c r="J107" s="186">
        <f>ROUND(I107*H107,2)</f>
        <v>0</v>
      </c>
      <c r="K107" s="182" t="s">
        <v>153</v>
      </c>
      <c r="L107" s="41"/>
      <c r="M107" s="187" t="s">
        <v>19</v>
      </c>
      <c r="N107" s="188" t="s">
        <v>42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408</v>
      </c>
      <c r="AT107" s="191" t="s">
        <v>149</v>
      </c>
      <c r="AU107" s="191" t="s">
        <v>80</v>
      </c>
      <c r="AY107" s="19" t="s">
        <v>146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78</v>
      </c>
      <c r="BK107" s="192">
        <f>ROUND(I107*H107,2)</f>
        <v>0</v>
      </c>
      <c r="BL107" s="19" t="s">
        <v>408</v>
      </c>
      <c r="BM107" s="191" t="s">
        <v>1800</v>
      </c>
    </row>
    <row r="108" spans="1:65" s="2" customFormat="1" ht="68.25">
      <c r="A108" s="36"/>
      <c r="B108" s="37"/>
      <c r="C108" s="38"/>
      <c r="D108" s="193" t="s">
        <v>156</v>
      </c>
      <c r="E108" s="38"/>
      <c r="F108" s="194" t="s">
        <v>1801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156</v>
      </c>
      <c r="AU108" s="19" t="s">
        <v>80</v>
      </c>
    </row>
    <row r="109" spans="1:65" s="2" customFormat="1" ht="37.9" customHeight="1">
      <c r="A109" s="36"/>
      <c r="B109" s="37"/>
      <c r="C109" s="180" t="s">
        <v>195</v>
      </c>
      <c r="D109" s="180" t="s">
        <v>149</v>
      </c>
      <c r="E109" s="181" t="s">
        <v>1802</v>
      </c>
      <c r="F109" s="182" t="s">
        <v>1803</v>
      </c>
      <c r="G109" s="183" t="s">
        <v>251</v>
      </c>
      <c r="H109" s="184">
        <v>20</v>
      </c>
      <c r="I109" s="185"/>
      <c r="J109" s="186">
        <f>ROUND(I109*H109,2)</f>
        <v>0</v>
      </c>
      <c r="K109" s="182" t="s">
        <v>153</v>
      </c>
      <c r="L109" s="41"/>
      <c r="M109" s="187" t="s">
        <v>19</v>
      </c>
      <c r="N109" s="188" t="s">
        <v>42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408</v>
      </c>
      <c r="AT109" s="191" t="s">
        <v>149</v>
      </c>
      <c r="AU109" s="191" t="s">
        <v>80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78</v>
      </c>
      <c r="BK109" s="192">
        <f>ROUND(I109*H109,2)</f>
        <v>0</v>
      </c>
      <c r="BL109" s="19" t="s">
        <v>408</v>
      </c>
      <c r="BM109" s="191" t="s">
        <v>1804</v>
      </c>
    </row>
    <row r="110" spans="1:65" s="2" customFormat="1" ht="68.25">
      <c r="A110" s="36"/>
      <c r="B110" s="37"/>
      <c r="C110" s="38"/>
      <c r="D110" s="193" t="s">
        <v>156</v>
      </c>
      <c r="E110" s="38"/>
      <c r="F110" s="194" t="s">
        <v>1805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80</v>
      </c>
    </row>
    <row r="111" spans="1:65" s="2" customFormat="1" ht="33" customHeight="1">
      <c r="A111" s="36"/>
      <c r="B111" s="37"/>
      <c r="C111" s="230" t="s">
        <v>174</v>
      </c>
      <c r="D111" s="230" t="s">
        <v>170</v>
      </c>
      <c r="E111" s="231" t="s">
        <v>1806</v>
      </c>
      <c r="F111" s="232" t="s">
        <v>1807</v>
      </c>
      <c r="G111" s="233" t="s">
        <v>251</v>
      </c>
      <c r="H111" s="234">
        <v>20</v>
      </c>
      <c r="I111" s="235"/>
      <c r="J111" s="236">
        <f>ROUND(I111*H111,2)</f>
        <v>0</v>
      </c>
      <c r="K111" s="232" t="s">
        <v>153</v>
      </c>
      <c r="L111" s="237"/>
      <c r="M111" s="238" t="s">
        <v>19</v>
      </c>
      <c r="N111" s="239" t="s">
        <v>42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408</v>
      </c>
      <c r="AT111" s="191" t="s">
        <v>170</v>
      </c>
      <c r="AU111" s="191" t="s">
        <v>80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78</v>
      </c>
      <c r="BK111" s="192">
        <f>ROUND(I111*H111,2)</f>
        <v>0</v>
      </c>
      <c r="BL111" s="19" t="s">
        <v>408</v>
      </c>
      <c r="BM111" s="191" t="s">
        <v>1808</v>
      </c>
    </row>
    <row r="112" spans="1:65" s="2" customFormat="1" ht="19.5">
      <c r="A112" s="36"/>
      <c r="B112" s="37"/>
      <c r="C112" s="38"/>
      <c r="D112" s="193" t="s">
        <v>156</v>
      </c>
      <c r="E112" s="38"/>
      <c r="F112" s="194" t="s">
        <v>1807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80</v>
      </c>
    </row>
    <row r="113" spans="1:65" s="2" customFormat="1" ht="33" customHeight="1">
      <c r="A113" s="36"/>
      <c r="B113" s="37"/>
      <c r="C113" s="230" t="s">
        <v>206</v>
      </c>
      <c r="D113" s="230" t="s">
        <v>170</v>
      </c>
      <c r="E113" s="231" t="s">
        <v>1809</v>
      </c>
      <c r="F113" s="232" t="s">
        <v>1810</v>
      </c>
      <c r="G113" s="233" t="s">
        <v>251</v>
      </c>
      <c r="H113" s="234">
        <v>10</v>
      </c>
      <c r="I113" s="235"/>
      <c r="J113" s="236">
        <f>ROUND(I113*H113,2)</f>
        <v>0</v>
      </c>
      <c r="K113" s="232" t="s">
        <v>153</v>
      </c>
      <c r="L113" s="237"/>
      <c r="M113" s="238" t="s">
        <v>19</v>
      </c>
      <c r="N113" s="239" t="s">
        <v>42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408</v>
      </c>
      <c r="AT113" s="191" t="s">
        <v>170</v>
      </c>
      <c r="AU113" s="191" t="s">
        <v>80</v>
      </c>
      <c r="AY113" s="19" t="s">
        <v>146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78</v>
      </c>
      <c r="BK113" s="192">
        <f>ROUND(I113*H113,2)</f>
        <v>0</v>
      </c>
      <c r="BL113" s="19" t="s">
        <v>408</v>
      </c>
      <c r="BM113" s="191" t="s">
        <v>1811</v>
      </c>
    </row>
    <row r="114" spans="1:65" s="2" customFormat="1" ht="19.5">
      <c r="A114" s="36"/>
      <c r="B114" s="37"/>
      <c r="C114" s="38"/>
      <c r="D114" s="193" t="s">
        <v>156</v>
      </c>
      <c r="E114" s="38"/>
      <c r="F114" s="194" t="s">
        <v>1810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156</v>
      </c>
      <c r="AU114" s="19" t="s">
        <v>80</v>
      </c>
    </row>
    <row r="115" spans="1:65" s="2" customFormat="1" ht="33" customHeight="1">
      <c r="A115" s="36"/>
      <c r="B115" s="37"/>
      <c r="C115" s="230" t="s">
        <v>214</v>
      </c>
      <c r="D115" s="230" t="s">
        <v>170</v>
      </c>
      <c r="E115" s="231" t="s">
        <v>1812</v>
      </c>
      <c r="F115" s="232" t="s">
        <v>1813</v>
      </c>
      <c r="G115" s="233" t="s">
        <v>251</v>
      </c>
      <c r="H115" s="234">
        <v>20</v>
      </c>
      <c r="I115" s="235"/>
      <c r="J115" s="236">
        <f>ROUND(I115*H115,2)</f>
        <v>0</v>
      </c>
      <c r="K115" s="232" t="s">
        <v>153</v>
      </c>
      <c r="L115" s="237"/>
      <c r="M115" s="238" t="s">
        <v>19</v>
      </c>
      <c r="N115" s="239" t="s">
        <v>42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408</v>
      </c>
      <c r="AT115" s="191" t="s">
        <v>170</v>
      </c>
      <c r="AU115" s="191" t="s">
        <v>80</v>
      </c>
      <c r="AY115" s="19" t="s">
        <v>146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78</v>
      </c>
      <c r="BK115" s="192">
        <f>ROUND(I115*H115,2)</f>
        <v>0</v>
      </c>
      <c r="BL115" s="19" t="s">
        <v>408</v>
      </c>
      <c r="BM115" s="191" t="s">
        <v>1814</v>
      </c>
    </row>
    <row r="116" spans="1:65" s="2" customFormat="1" ht="19.5">
      <c r="A116" s="36"/>
      <c r="B116" s="37"/>
      <c r="C116" s="38"/>
      <c r="D116" s="193" t="s">
        <v>156</v>
      </c>
      <c r="E116" s="38"/>
      <c r="F116" s="194" t="s">
        <v>1813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156</v>
      </c>
      <c r="AU116" s="19" t="s">
        <v>80</v>
      </c>
    </row>
    <row r="117" spans="1:65" s="2" customFormat="1" ht="37.9" customHeight="1">
      <c r="A117" s="36"/>
      <c r="B117" s="37"/>
      <c r="C117" s="180" t="s">
        <v>221</v>
      </c>
      <c r="D117" s="180" t="s">
        <v>149</v>
      </c>
      <c r="E117" s="181" t="s">
        <v>1815</v>
      </c>
      <c r="F117" s="182" t="s">
        <v>1816</v>
      </c>
      <c r="G117" s="183" t="s">
        <v>209</v>
      </c>
      <c r="H117" s="184">
        <v>4</v>
      </c>
      <c r="I117" s="185"/>
      <c r="J117" s="186">
        <f>ROUND(I117*H117,2)</f>
        <v>0</v>
      </c>
      <c r="K117" s="182" t="s">
        <v>153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408</v>
      </c>
      <c r="AT117" s="191" t="s">
        <v>149</v>
      </c>
      <c r="AU117" s="191" t="s">
        <v>80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408</v>
      </c>
      <c r="BM117" s="191" t="s">
        <v>1817</v>
      </c>
    </row>
    <row r="118" spans="1:65" s="2" customFormat="1" ht="39">
      <c r="A118" s="36"/>
      <c r="B118" s="37"/>
      <c r="C118" s="38"/>
      <c r="D118" s="193" t="s">
        <v>156</v>
      </c>
      <c r="E118" s="38"/>
      <c r="F118" s="194" t="s">
        <v>1818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80</v>
      </c>
    </row>
    <row r="119" spans="1:65" s="2" customFormat="1" ht="37.9" customHeight="1">
      <c r="A119" s="36"/>
      <c r="B119" s="37"/>
      <c r="C119" s="180" t="s">
        <v>229</v>
      </c>
      <c r="D119" s="180" t="s">
        <v>149</v>
      </c>
      <c r="E119" s="181" t="s">
        <v>1819</v>
      </c>
      <c r="F119" s="182" t="s">
        <v>1820</v>
      </c>
      <c r="G119" s="183" t="s">
        <v>209</v>
      </c>
      <c r="H119" s="184">
        <v>2</v>
      </c>
      <c r="I119" s="185"/>
      <c r="J119" s="186">
        <f>ROUND(I119*H119,2)</f>
        <v>0</v>
      </c>
      <c r="K119" s="182" t="s">
        <v>153</v>
      </c>
      <c r="L119" s="41"/>
      <c r="M119" s="187" t="s">
        <v>19</v>
      </c>
      <c r="N119" s="188" t="s">
        <v>42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408</v>
      </c>
      <c r="AT119" s="191" t="s">
        <v>149</v>
      </c>
      <c r="AU119" s="191" t="s">
        <v>80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78</v>
      </c>
      <c r="BK119" s="192">
        <f>ROUND(I119*H119,2)</f>
        <v>0</v>
      </c>
      <c r="BL119" s="19" t="s">
        <v>408</v>
      </c>
      <c r="BM119" s="191" t="s">
        <v>1821</v>
      </c>
    </row>
    <row r="120" spans="1:65" s="2" customFormat="1" ht="39">
      <c r="A120" s="36"/>
      <c r="B120" s="37"/>
      <c r="C120" s="38"/>
      <c r="D120" s="193" t="s">
        <v>156</v>
      </c>
      <c r="E120" s="38"/>
      <c r="F120" s="194" t="s">
        <v>1822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156</v>
      </c>
      <c r="AU120" s="19" t="s">
        <v>80</v>
      </c>
    </row>
    <row r="121" spans="1:65" s="2" customFormat="1" ht="37.9" customHeight="1">
      <c r="A121" s="36"/>
      <c r="B121" s="37"/>
      <c r="C121" s="180" t="s">
        <v>236</v>
      </c>
      <c r="D121" s="180" t="s">
        <v>149</v>
      </c>
      <c r="E121" s="181" t="s">
        <v>1823</v>
      </c>
      <c r="F121" s="182" t="s">
        <v>1824</v>
      </c>
      <c r="G121" s="183" t="s">
        <v>209</v>
      </c>
      <c r="H121" s="184">
        <v>4</v>
      </c>
      <c r="I121" s="185"/>
      <c r="J121" s="186">
        <f>ROUND(I121*H121,2)</f>
        <v>0</v>
      </c>
      <c r="K121" s="182" t="s">
        <v>153</v>
      </c>
      <c r="L121" s="41"/>
      <c r="M121" s="187" t="s">
        <v>19</v>
      </c>
      <c r="N121" s="188" t="s">
        <v>42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408</v>
      </c>
      <c r="AT121" s="191" t="s">
        <v>149</v>
      </c>
      <c r="AU121" s="191" t="s">
        <v>80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78</v>
      </c>
      <c r="BK121" s="192">
        <f>ROUND(I121*H121,2)</f>
        <v>0</v>
      </c>
      <c r="BL121" s="19" t="s">
        <v>408</v>
      </c>
      <c r="BM121" s="191" t="s">
        <v>1825</v>
      </c>
    </row>
    <row r="122" spans="1:65" s="2" customFormat="1" ht="39">
      <c r="A122" s="36"/>
      <c r="B122" s="37"/>
      <c r="C122" s="38"/>
      <c r="D122" s="193" t="s">
        <v>156</v>
      </c>
      <c r="E122" s="38"/>
      <c r="F122" s="194" t="s">
        <v>1826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156</v>
      </c>
      <c r="AU122" s="19" t="s">
        <v>80</v>
      </c>
    </row>
    <row r="123" spans="1:65" s="2" customFormat="1" ht="49.15" customHeight="1">
      <c r="A123" s="36"/>
      <c r="B123" s="37"/>
      <c r="C123" s="230" t="s">
        <v>243</v>
      </c>
      <c r="D123" s="230" t="s">
        <v>170</v>
      </c>
      <c r="E123" s="231" t="s">
        <v>1827</v>
      </c>
      <c r="F123" s="232" t="s">
        <v>1828</v>
      </c>
      <c r="G123" s="233" t="s">
        <v>209</v>
      </c>
      <c r="H123" s="234">
        <v>6</v>
      </c>
      <c r="I123" s="235"/>
      <c r="J123" s="236">
        <f>ROUND(I123*H123,2)</f>
        <v>0</v>
      </c>
      <c r="K123" s="232" t="s">
        <v>153</v>
      </c>
      <c r="L123" s="237"/>
      <c r="M123" s="238" t="s">
        <v>19</v>
      </c>
      <c r="N123" s="239" t="s">
        <v>42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408</v>
      </c>
      <c r="AT123" s="191" t="s">
        <v>170</v>
      </c>
      <c r="AU123" s="191" t="s">
        <v>80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408</v>
      </c>
      <c r="BM123" s="191" t="s">
        <v>1829</v>
      </c>
    </row>
    <row r="124" spans="1:65" s="2" customFormat="1" ht="29.25">
      <c r="A124" s="36"/>
      <c r="B124" s="37"/>
      <c r="C124" s="38"/>
      <c r="D124" s="193" t="s">
        <v>156</v>
      </c>
      <c r="E124" s="38"/>
      <c r="F124" s="194" t="s">
        <v>1828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80</v>
      </c>
    </row>
    <row r="125" spans="1:65" s="2" customFormat="1" ht="49.15" customHeight="1">
      <c r="A125" s="36"/>
      <c r="B125" s="37"/>
      <c r="C125" s="230" t="s">
        <v>8</v>
      </c>
      <c r="D125" s="230" t="s">
        <v>170</v>
      </c>
      <c r="E125" s="231" t="s">
        <v>1830</v>
      </c>
      <c r="F125" s="232" t="s">
        <v>1831</v>
      </c>
      <c r="G125" s="233" t="s">
        <v>209</v>
      </c>
      <c r="H125" s="234">
        <v>4</v>
      </c>
      <c r="I125" s="235"/>
      <c r="J125" s="236">
        <f>ROUND(I125*H125,2)</f>
        <v>0</v>
      </c>
      <c r="K125" s="232" t="s">
        <v>153</v>
      </c>
      <c r="L125" s="237"/>
      <c r="M125" s="238" t="s">
        <v>19</v>
      </c>
      <c r="N125" s="239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408</v>
      </c>
      <c r="AT125" s="191" t="s">
        <v>170</v>
      </c>
      <c r="AU125" s="191" t="s">
        <v>80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408</v>
      </c>
      <c r="BM125" s="191" t="s">
        <v>1832</v>
      </c>
    </row>
    <row r="126" spans="1:65" s="2" customFormat="1" ht="29.25">
      <c r="A126" s="36"/>
      <c r="B126" s="37"/>
      <c r="C126" s="38"/>
      <c r="D126" s="193" t="s">
        <v>156</v>
      </c>
      <c r="E126" s="38"/>
      <c r="F126" s="194" t="s">
        <v>1831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80</v>
      </c>
    </row>
    <row r="127" spans="1:65" s="2" customFormat="1" ht="24.2" customHeight="1">
      <c r="A127" s="36"/>
      <c r="B127" s="37"/>
      <c r="C127" s="180" t="s">
        <v>256</v>
      </c>
      <c r="D127" s="180" t="s">
        <v>149</v>
      </c>
      <c r="E127" s="181" t="s">
        <v>1833</v>
      </c>
      <c r="F127" s="182" t="s">
        <v>1834</v>
      </c>
      <c r="G127" s="183" t="s">
        <v>209</v>
      </c>
      <c r="H127" s="184">
        <v>1</v>
      </c>
      <c r="I127" s="185"/>
      <c r="J127" s="186">
        <f>ROUND(I127*H127,2)</f>
        <v>0</v>
      </c>
      <c r="K127" s="182" t="s">
        <v>153</v>
      </c>
      <c r="L127" s="41"/>
      <c r="M127" s="187" t="s">
        <v>19</v>
      </c>
      <c r="N127" s="188" t="s">
        <v>42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408</v>
      </c>
      <c r="AT127" s="191" t="s">
        <v>149</v>
      </c>
      <c r="AU127" s="191" t="s">
        <v>80</v>
      </c>
      <c r="AY127" s="19" t="s">
        <v>146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78</v>
      </c>
      <c r="BK127" s="192">
        <f>ROUND(I127*H127,2)</f>
        <v>0</v>
      </c>
      <c r="BL127" s="19" t="s">
        <v>408</v>
      </c>
      <c r="BM127" s="191" t="s">
        <v>1835</v>
      </c>
    </row>
    <row r="128" spans="1:65" s="2" customFormat="1" ht="48.75">
      <c r="A128" s="36"/>
      <c r="B128" s="37"/>
      <c r="C128" s="38"/>
      <c r="D128" s="193" t="s">
        <v>156</v>
      </c>
      <c r="E128" s="38"/>
      <c r="F128" s="194" t="s">
        <v>1836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156</v>
      </c>
      <c r="AU128" s="19" t="s">
        <v>80</v>
      </c>
    </row>
    <row r="129" spans="1:65" s="14" customFormat="1" ht="11.25">
      <c r="B129" s="208"/>
      <c r="C129" s="209"/>
      <c r="D129" s="193" t="s">
        <v>158</v>
      </c>
      <c r="E129" s="210" t="s">
        <v>19</v>
      </c>
      <c r="F129" s="211" t="s">
        <v>1837</v>
      </c>
      <c r="G129" s="209"/>
      <c r="H129" s="212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158</v>
      </c>
      <c r="AU129" s="218" t="s">
        <v>80</v>
      </c>
      <c r="AV129" s="14" t="s">
        <v>80</v>
      </c>
      <c r="AW129" s="14" t="s">
        <v>33</v>
      </c>
      <c r="AX129" s="14" t="s">
        <v>71</v>
      </c>
      <c r="AY129" s="218" t="s">
        <v>146</v>
      </c>
    </row>
    <row r="130" spans="1:65" s="15" customFormat="1" ht="11.25">
      <c r="B130" s="219"/>
      <c r="C130" s="220"/>
      <c r="D130" s="193" t="s">
        <v>158</v>
      </c>
      <c r="E130" s="221" t="s">
        <v>19</v>
      </c>
      <c r="F130" s="222" t="s">
        <v>161</v>
      </c>
      <c r="G130" s="220"/>
      <c r="H130" s="223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158</v>
      </c>
      <c r="AU130" s="229" t="s">
        <v>80</v>
      </c>
      <c r="AV130" s="15" t="s">
        <v>154</v>
      </c>
      <c r="AW130" s="15" t="s">
        <v>33</v>
      </c>
      <c r="AX130" s="15" t="s">
        <v>78</v>
      </c>
      <c r="AY130" s="229" t="s">
        <v>146</v>
      </c>
    </row>
    <row r="131" spans="1:65" s="2" customFormat="1" ht="24.2" customHeight="1">
      <c r="A131" s="36"/>
      <c r="B131" s="37"/>
      <c r="C131" s="180" t="s">
        <v>266</v>
      </c>
      <c r="D131" s="180" t="s">
        <v>149</v>
      </c>
      <c r="E131" s="181" t="s">
        <v>1838</v>
      </c>
      <c r="F131" s="182" t="s">
        <v>1839</v>
      </c>
      <c r="G131" s="183" t="s">
        <v>209</v>
      </c>
      <c r="H131" s="184">
        <v>1</v>
      </c>
      <c r="I131" s="185"/>
      <c r="J131" s="186">
        <f>ROUND(I131*H131,2)</f>
        <v>0</v>
      </c>
      <c r="K131" s="182" t="s">
        <v>153</v>
      </c>
      <c r="L131" s="41"/>
      <c r="M131" s="187" t="s">
        <v>19</v>
      </c>
      <c r="N131" s="188" t="s">
        <v>42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408</v>
      </c>
      <c r="AT131" s="191" t="s">
        <v>149</v>
      </c>
      <c r="AU131" s="191" t="s">
        <v>80</v>
      </c>
      <c r="AY131" s="19" t="s">
        <v>146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78</v>
      </c>
      <c r="BK131" s="192">
        <f>ROUND(I131*H131,2)</f>
        <v>0</v>
      </c>
      <c r="BL131" s="19" t="s">
        <v>408</v>
      </c>
      <c r="BM131" s="191" t="s">
        <v>1840</v>
      </c>
    </row>
    <row r="132" spans="1:65" s="2" customFormat="1" ht="29.25">
      <c r="A132" s="36"/>
      <c r="B132" s="37"/>
      <c r="C132" s="38"/>
      <c r="D132" s="193" t="s">
        <v>156</v>
      </c>
      <c r="E132" s="38"/>
      <c r="F132" s="194" t="s">
        <v>1841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156</v>
      </c>
      <c r="AU132" s="19" t="s">
        <v>80</v>
      </c>
    </row>
    <row r="133" spans="1:65" s="14" customFormat="1" ht="11.25">
      <c r="B133" s="208"/>
      <c r="C133" s="209"/>
      <c r="D133" s="193" t="s">
        <v>158</v>
      </c>
      <c r="E133" s="210" t="s">
        <v>19</v>
      </c>
      <c r="F133" s="211" t="s">
        <v>1842</v>
      </c>
      <c r="G133" s="209"/>
      <c r="H133" s="212">
        <v>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158</v>
      </c>
      <c r="AU133" s="218" t="s">
        <v>80</v>
      </c>
      <c r="AV133" s="14" t="s">
        <v>80</v>
      </c>
      <c r="AW133" s="14" t="s">
        <v>33</v>
      </c>
      <c r="AX133" s="14" t="s">
        <v>71</v>
      </c>
      <c r="AY133" s="218" t="s">
        <v>146</v>
      </c>
    </row>
    <row r="134" spans="1:65" s="15" customFormat="1" ht="11.25">
      <c r="B134" s="219"/>
      <c r="C134" s="220"/>
      <c r="D134" s="193" t="s">
        <v>158</v>
      </c>
      <c r="E134" s="221" t="s">
        <v>19</v>
      </c>
      <c r="F134" s="222" t="s">
        <v>161</v>
      </c>
      <c r="G134" s="220"/>
      <c r="H134" s="223">
        <v>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158</v>
      </c>
      <c r="AU134" s="229" t="s">
        <v>80</v>
      </c>
      <c r="AV134" s="15" t="s">
        <v>154</v>
      </c>
      <c r="AW134" s="15" t="s">
        <v>33</v>
      </c>
      <c r="AX134" s="15" t="s">
        <v>78</v>
      </c>
      <c r="AY134" s="229" t="s">
        <v>146</v>
      </c>
    </row>
    <row r="135" spans="1:65" s="2" customFormat="1" ht="24.2" customHeight="1">
      <c r="A135" s="36"/>
      <c r="B135" s="37"/>
      <c r="C135" s="180" t="s">
        <v>273</v>
      </c>
      <c r="D135" s="180" t="s">
        <v>149</v>
      </c>
      <c r="E135" s="181" t="s">
        <v>1843</v>
      </c>
      <c r="F135" s="182" t="s">
        <v>1844</v>
      </c>
      <c r="G135" s="183" t="s">
        <v>209</v>
      </c>
      <c r="H135" s="184">
        <v>1</v>
      </c>
      <c r="I135" s="185"/>
      <c r="J135" s="186">
        <f>ROUND(I135*H135,2)</f>
        <v>0</v>
      </c>
      <c r="K135" s="182" t="s">
        <v>153</v>
      </c>
      <c r="L135" s="41"/>
      <c r="M135" s="187" t="s">
        <v>19</v>
      </c>
      <c r="N135" s="188" t="s">
        <v>42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408</v>
      </c>
      <c r="AT135" s="191" t="s">
        <v>149</v>
      </c>
      <c r="AU135" s="191" t="s">
        <v>80</v>
      </c>
      <c r="AY135" s="19" t="s">
        <v>146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78</v>
      </c>
      <c r="BK135" s="192">
        <f>ROUND(I135*H135,2)</f>
        <v>0</v>
      </c>
      <c r="BL135" s="19" t="s">
        <v>408</v>
      </c>
      <c r="BM135" s="191" t="s">
        <v>1845</v>
      </c>
    </row>
    <row r="136" spans="1:65" s="2" customFormat="1" ht="19.5">
      <c r="A136" s="36"/>
      <c r="B136" s="37"/>
      <c r="C136" s="38"/>
      <c r="D136" s="193" t="s">
        <v>156</v>
      </c>
      <c r="E136" s="38"/>
      <c r="F136" s="194" t="s">
        <v>1844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156</v>
      </c>
      <c r="AU136" s="19" t="s">
        <v>80</v>
      </c>
    </row>
    <row r="137" spans="1:65" s="14" customFormat="1" ht="11.25">
      <c r="B137" s="208"/>
      <c r="C137" s="209"/>
      <c r="D137" s="193" t="s">
        <v>158</v>
      </c>
      <c r="E137" s="210" t="s">
        <v>19</v>
      </c>
      <c r="F137" s="211" t="s">
        <v>1846</v>
      </c>
      <c r="G137" s="209"/>
      <c r="H137" s="212">
        <v>1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158</v>
      </c>
      <c r="AU137" s="218" t="s">
        <v>80</v>
      </c>
      <c r="AV137" s="14" t="s">
        <v>80</v>
      </c>
      <c r="AW137" s="14" t="s">
        <v>33</v>
      </c>
      <c r="AX137" s="14" t="s">
        <v>71</v>
      </c>
      <c r="AY137" s="218" t="s">
        <v>146</v>
      </c>
    </row>
    <row r="138" spans="1:65" s="15" customFormat="1" ht="11.25">
      <c r="B138" s="219"/>
      <c r="C138" s="220"/>
      <c r="D138" s="193" t="s">
        <v>158</v>
      </c>
      <c r="E138" s="221" t="s">
        <v>19</v>
      </c>
      <c r="F138" s="222" t="s">
        <v>161</v>
      </c>
      <c r="G138" s="220"/>
      <c r="H138" s="223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158</v>
      </c>
      <c r="AU138" s="229" t="s">
        <v>80</v>
      </c>
      <c r="AV138" s="15" t="s">
        <v>154</v>
      </c>
      <c r="AW138" s="15" t="s">
        <v>33</v>
      </c>
      <c r="AX138" s="15" t="s">
        <v>78</v>
      </c>
      <c r="AY138" s="229" t="s">
        <v>146</v>
      </c>
    </row>
    <row r="139" spans="1:65" s="2" customFormat="1" ht="16.5" customHeight="1">
      <c r="A139" s="36"/>
      <c r="B139" s="37"/>
      <c r="C139" s="180" t="s">
        <v>288</v>
      </c>
      <c r="D139" s="180" t="s">
        <v>149</v>
      </c>
      <c r="E139" s="181" t="s">
        <v>1847</v>
      </c>
      <c r="F139" s="182" t="s">
        <v>1848</v>
      </c>
      <c r="G139" s="183" t="s">
        <v>209</v>
      </c>
      <c r="H139" s="184">
        <v>1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408</v>
      </c>
      <c r="AT139" s="191" t="s">
        <v>149</v>
      </c>
      <c r="AU139" s="191" t="s">
        <v>80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408</v>
      </c>
      <c r="BM139" s="191" t="s">
        <v>1849</v>
      </c>
    </row>
    <row r="140" spans="1:65" s="2" customFormat="1" ht="11.25">
      <c r="A140" s="36"/>
      <c r="B140" s="37"/>
      <c r="C140" s="38"/>
      <c r="D140" s="193" t="s">
        <v>156</v>
      </c>
      <c r="E140" s="38"/>
      <c r="F140" s="194" t="s">
        <v>1848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80</v>
      </c>
    </row>
    <row r="141" spans="1:65" s="14" customFormat="1" ht="11.25">
      <c r="B141" s="208"/>
      <c r="C141" s="209"/>
      <c r="D141" s="193" t="s">
        <v>158</v>
      </c>
      <c r="E141" s="210" t="s">
        <v>19</v>
      </c>
      <c r="F141" s="211" t="s">
        <v>1850</v>
      </c>
      <c r="G141" s="209"/>
      <c r="H141" s="212">
        <v>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158</v>
      </c>
      <c r="AU141" s="218" t="s">
        <v>80</v>
      </c>
      <c r="AV141" s="14" t="s">
        <v>80</v>
      </c>
      <c r="AW141" s="14" t="s">
        <v>33</v>
      </c>
      <c r="AX141" s="14" t="s">
        <v>71</v>
      </c>
      <c r="AY141" s="218" t="s">
        <v>146</v>
      </c>
    </row>
    <row r="142" spans="1:65" s="15" customFormat="1" ht="11.25">
      <c r="B142" s="219"/>
      <c r="C142" s="220"/>
      <c r="D142" s="193" t="s">
        <v>158</v>
      </c>
      <c r="E142" s="221" t="s">
        <v>19</v>
      </c>
      <c r="F142" s="222" t="s">
        <v>161</v>
      </c>
      <c r="G142" s="220"/>
      <c r="H142" s="223">
        <v>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158</v>
      </c>
      <c r="AU142" s="229" t="s">
        <v>80</v>
      </c>
      <c r="AV142" s="15" t="s">
        <v>154</v>
      </c>
      <c r="AW142" s="15" t="s">
        <v>33</v>
      </c>
      <c r="AX142" s="15" t="s">
        <v>78</v>
      </c>
      <c r="AY142" s="229" t="s">
        <v>146</v>
      </c>
    </row>
    <row r="143" spans="1:65" s="2" customFormat="1" ht="16.5" customHeight="1">
      <c r="A143" s="36"/>
      <c r="B143" s="37"/>
      <c r="C143" s="180" t="s">
        <v>300</v>
      </c>
      <c r="D143" s="180" t="s">
        <v>149</v>
      </c>
      <c r="E143" s="181" t="s">
        <v>1724</v>
      </c>
      <c r="F143" s="182" t="s">
        <v>1725</v>
      </c>
      <c r="G143" s="183" t="s">
        <v>251</v>
      </c>
      <c r="H143" s="184">
        <v>130</v>
      </c>
      <c r="I143" s="185"/>
      <c r="J143" s="186">
        <f>ROUND(I143*H143,2)</f>
        <v>0</v>
      </c>
      <c r="K143" s="182" t="s">
        <v>153</v>
      </c>
      <c r="L143" s="41"/>
      <c r="M143" s="187" t="s">
        <v>19</v>
      </c>
      <c r="N143" s="188" t="s">
        <v>42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408</v>
      </c>
      <c r="AT143" s="191" t="s">
        <v>149</v>
      </c>
      <c r="AU143" s="191" t="s">
        <v>80</v>
      </c>
      <c r="AY143" s="19" t="s">
        <v>146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78</v>
      </c>
      <c r="BK143" s="192">
        <f>ROUND(I143*H143,2)</f>
        <v>0</v>
      </c>
      <c r="BL143" s="19" t="s">
        <v>408</v>
      </c>
      <c r="BM143" s="191" t="s">
        <v>1851</v>
      </c>
    </row>
    <row r="144" spans="1:65" s="2" customFormat="1" ht="11.25">
      <c r="A144" s="36"/>
      <c r="B144" s="37"/>
      <c r="C144" s="38"/>
      <c r="D144" s="193" t="s">
        <v>156</v>
      </c>
      <c r="E144" s="38"/>
      <c r="F144" s="194" t="s">
        <v>1725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156</v>
      </c>
      <c r="AU144" s="19" t="s">
        <v>80</v>
      </c>
    </row>
    <row r="145" spans="1:65" s="2" customFormat="1" ht="33" customHeight="1">
      <c r="A145" s="36"/>
      <c r="B145" s="37"/>
      <c r="C145" s="230" t="s">
        <v>7</v>
      </c>
      <c r="D145" s="230" t="s">
        <v>170</v>
      </c>
      <c r="E145" s="231" t="s">
        <v>1852</v>
      </c>
      <c r="F145" s="232" t="s">
        <v>1853</v>
      </c>
      <c r="G145" s="233" t="s">
        <v>251</v>
      </c>
      <c r="H145" s="234">
        <v>130</v>
      </c>
      <c r="I145" s="235"/>
      <c r="J145" s="236">
        <f>ROUND(I145*H145,2)</f>
        <v>0</v>
      </c>
      <c r="K145" s="232" t="s">
        <v>153</v>
      </c>
      <c r="L145" s="237"/>
      <c r="M145" s="238" t="s">
        <v>19</v>
      </c>
      <c r="N145" s="239" t="s">
        <v>42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1517</v>
      </c>
      <c r="AT145" s="191" t="s">
        <v>170</v>
      </c>
      <c r="AU145" s="191" t="s">
        <v>80</v>
      </c>
      <c r="AY145" s="19" t="s">
        <v>146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78</v>
      </c>
      <c r="BK145" s="192">
        <f>ROUND(I145*H145,2)</f>
        <v>0</v>
      </c>
      <c r="BL145" s="19" t="s">
        <v>1517</v>
      </c>
      <c r="BM145" s="191" t="s">
        <v>1854</v>
      </c>
    </row>
    <row r="146" spans="1:65" s="2" customFormat="1" ht="19.5">
      <c r="A146" s="36"/>
      <c r="B146" s="37"/>
      <c r="C146" s="38"/>
      <c r="D146" s="193" t="s">
        <v>156</v>
      </c>
      <c r="E146" s="38"/>
      <c r="F146" s="194" t="s">
        <v>1853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156</v>
      </c>
      <c r="AU146" s="19" t="s">
        <v>80</v>
      </c>
    </row>
    <row r="147" spans="1:65" s="2" customFormat="1" ht="37.9" customHeight="1">
      <c r="A147" s="36"/>
      <c r="B147" s="37"/>
      <c r="C147" s="230" t="s">
        <v>323</v>
      </c>
      <c r="D147" s="230" t="s">
        <v>170</v>
      </c>
      <c r="E147" s="231" t="s">
        <v>1855</v>
      </c>
      <c r="F147" s="232" t="s">
        <v>1856</v>
      </c>
      <c r="G147" s="233" t="s">
        <v>209</v>
      </c>
      <c r="H147" s="234">
        <v>3</v>
      </c>
      <c r="I147" s="235"/>
      <c r="J147" s="236">
        <f>ROUND(I147*H147,2)</f>
        <v>0</v>
      </c>
      <c r="K147" s="232" t="s">
        <v>153</v>
      </c>
      <c r="L147" s="237"/>
      <c r="M147" s="238" t="s">
        <v>19</v>
      </c>
      <c r="N147" s="239" t="s">
        <v>42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1517</v>
      </c>
      <c r="AT147" s="191" t="s">
        <v>170</v>
      </c>
      <c r="AU147" s="191" t="s">
        <v>80</v>
      </c>
      <c r="AY147" s="19" t="s">
        <v>146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78</v>
      </c>
      <c r="BK147" s="192">
        <f>ROUND(I147*H147,2)</f>
        <v>0</v>
      </c>
      <c r="BL147" s="19" t="s">
        <v>1517</v>
      </c>
      <c r="BM147" s="191" t="s">
        <v>1857</v>
      </c>
    </row>
    <row r="148" spans="1:65" s="2" customFormat="1" ht="19.5">
      <c r="A148" s="36"/>
      <c r="B148" s="37"/>
      <c r="C148" s="38"/>
      <c r="D148" s="193" t="s">
        <v>156</v>
      </c>
      <c r="E148" s="38"/>
      <c r="F148" s="194" t="s">
        <v>1856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156</v>
      </c>
      <c r="AU148" s="19" t="s">
        <v>80</v>
      </c>
    </row>
    <row r="149" spans="1:65" s="2" customFormat="1" ht="16.5" customHeight="1">
      <c r="A149" s="36"/>
      <c r="B149" s="37"/>
      <c r="C149" s="180" t="s">
        <v>331</v>
      </c>
      <c r="D149" s="180" t="s">
        <v>149</v>
      </c>
      <c r="E149" s="181" t="s">
        <v>1858</v>
      </c>
      <c r="F149" s="182" t="s">
        <v>1859</v>
      </c>
      <c r="G149" s="183" t="s">
        <v>209</v>
      </c>
      <c r="H149" s="184">
        <v>3</v>
      </c>
      <c r="I149" s="185"/>
      <c r="J149" s="186">
        <f>ROUND(I149*H149,2)</f>
        <v>0</v>
      </c>
      <c r="K149" s="182" t="s">
        <v>153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408</v>
      </c>
      <c r="AT149" s="191" t="s">
        <v>149</v>
      </c>
      <c r="AU149" s="191" t="s">
        <v>80</v>
      </c>
      <c r="AY149" s="19" t="s">
        <v>146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408</v>
      </c>
      <c r="BM149" s="191" t="s">
        <v>1860</v>
      </c>
    </row>
    <row r="150" spans="1:65" s="2" customFormat="1" ht="19.5">
      <c r="A150" s="36"/>
      <c r="B150" s="37"/>
      <c r="C150" s="38"/>
      <c r="D150" s="193" t="s">
        <v>156</v>
      </c>
      <c r="E150" s="38"/>
      <c r="F150" s="194" t="s">
        <v>1861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156</v>
      </c>
      <c r="AU150" s="19" t="s">
        <v>80</v>
      </c>
    </row>
    <row r="151" spans="1:65" s="2" customFormat="1" ht="21.75" customHeight="1">
      <c r="A151" s="36"/>
      <c r="B151" s="37"/>
      <c r="C151" s="180" t="s">
        <v>337</v>
      </c>
      <c r="D151" s="180" t="s">
        <v>149</v>
      </c>
      <c r="E151" s="181" t="s">
        <v>1862</v>
      </c>
      <c r="F151" s="182" t="s">
        <v>1863</v>
      </c>
      <c r="G151" s="183" t="s">
        <v>209</v>
      </c>
      <c r="H151" s="184">
        <v>2</v>
      </c>
      <c r="I151" s="185"/>
      <c r="J151" s="186">
        <f>ROUND(I151*H151,2)</f>
        <v>0</v>
      </c>
      <c r="K151" s="182" t="s">
        <v>153</v>
      </c>
      <c r="L151" s="41"/>
      <c r="M151" s="187" t="s">
        <v>19</v>
      </c>
      <c r="N151" s="188" t="s">
        <v>42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408</v>
      </c>
      <c r="AT151" s="191" t="s">
        <v>149</v>
      </c>
      <c r="AU151" s="191" t="s">
        <v>80</v>
      </c>
      <c r="AY151" s="19" t="s">
        <v>146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78</v>
      </c>
      <c r="BK151" s="192">
        <f>ROUND(I151*H151,2)</f>
        <v>0</v>
      </c>
      <c r="BL151" s="19" t="s">
        <v>408</v>
      </c>
      <c r="BM151" s="191" t="s">
        <v>1864</v>
      </c>
    </row>
    <row r="152" spans="1:65" s="2" customFormat="1" ht="11.25">
      <c r="A152" s="36"/>
      <c r="B152" s="37"/>
      <c r="C152" s="38"/>
      <c r="D152" s="193" t="s">
        <v>156</v>
      </c>
      <c r="E152" s="38"/>
      <c r="F152" s="194" t="s">
        <v>1863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156</v>
      </c>
      <c r="AU152" s="19" t="s">
        <v>80</v>
      </c>
    </row>
    <row r="153" spans="1:65" s="2" customFormat="1" ht="21.75" customHeight="1">
      <c r="A153" s="36"/>
      <c r="B153" s="37"/>
      <c r="C153" s="180" t="s">
        <v>344</v>
      </c>
      <c r="D153" s="180" t="s">
        <v>149</v>
      </c>
      <c r="E153" s="181" t="s">
        <v>1865</v>
      </c>
      <c r="F153" s="182" t="s">
        <v>1866</v>
      </c>
      <c r="G153" s="183" t="s">
        <v>209</v>
      </c>
      <c r="H153" s="184">
        <v>1</v>
      </c>
      <c r="I153" s="185"/>
      <c r="J153" s="186">
        <f>ROUND(I153*H153,2)</f>
        <v>0</v>
      </c>
      <c r="K153" s="182" t="s">
        <v>153</v>
      </c>
      <c r="L153" s="41"/>
      <c r="M153" s="187" t="s">
        <v>19</v>
      </c>
      <c r="N153" s="188" t="s">
        <v>42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408</v>
      </c>
      <c r="AT153" s="191" t="s">
        <v>149</v>
      </c>
      <c r="AU153" s="191" t="s">
        <v>80</v>
      </c>
      <c r="AY153" s="19" t="s">
        <v>146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78</v>
      </c>
      <c r="BK153" s="192">
        <f>ROUND(I153*H153,2)</f>
        <v>0</v>
      </c>
      <c r="BL153" s="19" t="s">
        <v>408</v>
      </c>
      <c r="BM153" s="191" t="s">
        <v>1867</v>
      </c>
    </row>
    <row r="154" spans="1:65" s="2" customFormat="1" ht="11.25">
      <c r="A154" s="36"/>
      <c r="B154" s="37"/>
      <c r="C154" s="38"/>
      <c r="D154" s="193" t="s">
        <v>156</v>
      </c>
      <c r="E154" s="38"/>
      <c r="F154" s="194" t="s">
        <v>1866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156</v>
      </c>
      <c r="AU154" s="19" t="s">
        <v>80</v>
      </c>
    </row>
    <row r="155" spans="1:65" s="2" customFormat="1" ht="21.75" customHeight="1">
      <c r="A155" s="36"/>
      <c r="B155" s="37"/>
      <c r="C155" s="180" t="s">
        <v>349</v>
      </c>
      <c r="D155" s="180" t="s">
        <v>149</v>
      </c>
      <c r="E155" s="181" t="s">
        <v>1868</v>
      </c>
      <c r="F155" s="182" t="s">
        <v>1869</v>
      </c>
      <c r="G155" s="183" t="s">
        <v>209</v>
      </c>
      <c r="H155" s="184">
        <v>2</v>
      </c>
      <c r="I155" s="185"/>
      <c r="J155" s="186">
        <f>ROUND(I155*H155,2)</f>
        <v>0</v>
      </c>
      <c r="K155" s="182" t="s">
        <v>153</v>
      </c>
      <c r="L155" s="41"/>
      <c r="M155" s="187" t="s">
        <v>19</v>
      </c>
      <c r="N155" s="188" t="s">
        <v>42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408</v>
      </c>
      <c r="AT155" s="191" t="s">
        <v>149</v>
      </c>
      <c r="AU155" s="191" t="s">
        <v>80</v>
      </c>
      <c r="AY155" s="19" t="s">
        <v>146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78</v>
      </c>
      <c r="BK155" s="192">
        <f>ROUND(I155*H155,2)</f>
        <v>0</v>
      </c>
      <c r="BL155" s="19" t="s">
        <v>408</v>
      </c>
      <c r="BM155" s="191" t="s">
        <v>1870</v>
      </c>
    </row>
    <row r="156" spans="1:65" s="2" customFormat="1" ht="11.25">
      <c r="A156" s="36"/>
      <c r="B156" s="37"/>
      <c r="C156" s="38"/>
      <c r="D156" s="193" t="s">
        <v>156</v>
      </c>
      <c r="E156" s="38"/>
      <c r="F156" s="194" t="s">
        <v>1869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156</v>
      </c>
      <c r="AU156" s="19" t="s">
        <v>80</v>
      </c>
    </row>
    <row r="157" spans="1:65" s="2" customFormat="1" ht="21.75" customHeight="1">
      <c r="A157" s="36"/>
      <c r="B157" s="37"/>
      <c r="C157" s="180" t="s">
        <v>355</v>
      </c>
      <c r="D157" s="180" t="s">
        <v>149</v>
      </c>
      <c r="E157" s="181" t="s">
        <v>1871</v>
      </c>
      <c r="F157" s="182" t="s">
        <v>1872</v>
      </c>
      <c r="G157" s="183" t="s">
        <v>209</v>
      </c>
      <c r="H157" s="184">
        <v>1</v>
      </c>
      <c r="I157" s="185"/>
      <c r="J157" s="186">
        <f>ROUND(I157*H157,2)</f>
        <v>0</v>
      </c>
      <c r="K157" s="182" t="s">
        <v>153</v>
      </c>
      <c r="L157" s="41"/>
      <c r="M157" s="187" t="s">
        <v>19</v>
      </c>
      <c r="N157" s="188" t="s">
        <v>42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408</v>
      </c>
      <c r="AT157" s="191" t="s">
        <v>149</v>
      </c>
      <c r="AU157" s="191" t="s">
        <v>80</v>
      </c>
      <c r="AY157" s="19" t="s">
        <v>146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78</v>
      </c>
      <c r="BK157" s="192">
        <f>ROUND(I157*H157,2)</f>
        <v>0</v>
      </c>
      <c r="BL157" s="19" t="s">
        <v>408</v>
      </c>
      <c r="BM157" s="191" t="s">
        <v>1873</v>
      </c>
    </row>
    <row r="158" spans="1:65" s="2" customFormat="1" ht="58.5">
      <c r="A158" s="36"/>
      <c r="B158" s="37"/>
      <c r="C158" s="38"/>
      <c r="D158" s="193" t="s">
        <v>156</v>
      </c>
      <c r="E158" s="38"/>
      <c r="F158" s="194" t="s">
        <v>1874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156</v>
      </c>
      <c r="AU158" s="19" t="s">
        <v>80</v>
      </c>
    </row>
    <row r="159" spans="1:65" s="14" customFormat="1" ht="11.25">
      <c r="B159" s="208"/>
      <c r="C159" s="209"/>
      <c r="D159" s="193" t="s">
        <v>158</v>
      </c>
      <c r="E159" s="210" t="s">
        <v>19</v>
      </c>
      <c r="F159" s="211" t="s">
        <v>1875</v>
      </c>
      <c r="G159" s="209"/>
      <c r="H159" s="212">
        <v>1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158</v>
      </c>
      <c r="AU159" s="218" t="s">
        <v>80</v>
      </c>
      <c r="AV159" s="14" t="s">
        <v>80</v>
      </c>
      <c r="AW159" s="14" t="s">
        <v>33</v>
      </c>
      <c r="AX159" s="14" t="s">
        <v>71</v>
      </c>
      <c r="AY159" s="218" t="s">
        <v>146</v>
      </c>
    </row>
    <row r="160" spans="1:65" s="15" customFormat="1" ht="11.25">
      <c r="B160" s="219"/>
      <c r="C160" s="220"/>
      <c r="D160" s="193" t="s">
        <v>158</v>
      </c>
      <c r="E160" s="221" t="s">
        <v>19</v>
      </c>
      <c r="F160" s="222" t="s">
        <v>161</v>
      </c>
      <c r="G160" s="220"/>
      <c r="H160" s="223">
        <v>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158</v>
      </c>
      <c r="AU160" s="229" t="s">
        <v>80</v>
      </c>
      <c r="AV160" s="15" t="s">
        <v>154</v>
      </c>
      <c r="AW160" s="15" t="s">
        <v>33</v>
      </c>
      <c r="AX160" s="15" t="s">
        <v>78</v>
      </c>
      <c r="AY160" s="229" t="s">
        <v>146</v>
      </c>
    </row>
    <row r="161" spans="1:65" s="2" customFormat="1" ht="24.2" customHeight="1">
      <c r="A161" s="36"/>
      <c r="B161" s="37"/>
      <c r="C161" s="180" t="s">
        <v>360</v>
      </c>
      <c r="D161" s="180" t="s">
        <v>149</v>
      </c>
      <c r="E161" s="181" t="s">
        <v>1876</v>
      </c>
      <c r="F161" s="182" t="s">
        <v>1877</v>
      </c>
      <c r="G161" s="183" t="s">
        <v>209</v>
      </c>
      <c r="H161" s="184">
        <v>2</v>
      </c>
      <c r="I161" s="185"/>
      <c r="J161" s="186">
        <f>ROUND(I161*H161,2)</f>
        <v>0</v>
      </c>
      <c r="K161" s="182" t="s">
        <v>153</v>
      </c>
      <c r="L161" s="41"/>
      <c r="M161" s="187" t="s">
        <v>19</v>
      </c>
      <c r="N161" s="188" t="s">
        <v>42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408</v>
      </c>
      <c r="AT161" s="191" t="s">
        <v>149</v>
      </c>
      <c r="AU161" s="191" t="s">
        <v>80</v>
      </c>
      <c r="AY161" s="19" t="s">
        <v>146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78</v>
      </c>
      <c r="BK161" s="192">
        <f>ROUND(I161*H161,2)</f>
        <v>0</v>
      </c>
      <c r="BL161" s="19" t="s">
        <v>408</v>
      </c>
      <c r="BM161" s="191" t="s">
        <v>1878</v>
      </c>
    </row>
    <row r="162" spans="1:65" s="2" customFormat="1" ht="39">
      <c r="A162" s="36"/>
      <c r="B162" s="37"/>
      <c r="C162" s="38"/>
      <c r="D162" s="193" t="s">
        <v>156</v>
      </c>
      <c r="E162" s="38"/>
      <c r="F162" s="194" t="s">
        <v>1879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156</v>
      </c>
      <c r="AU162" s="19" t="s">
        <v>80</v>
      </c>
    </row>
    <row r="163" spans="1:65" s="2" customFormat="1" ht="16.5" customHeight="1">
      <c r="A163" s="36"/>
      <c r="B163" s="37"/>
      <c r="C163" s="180" t="s">
        <v>365</v>
      </c>
      <c r="D163" s="180" t="s">
        <v>149</v>
      </c>
      <c r="E163" s="181" t="s">
        <v>1880</v>
      </c>
      <c r="F163" s="182" t="s">
        <v>1881</v>
      </c>
      <c r="G163" s="183" t="s">
        <v>209</v>
      </c>
      <c r="H163" s="184">
        <v>1</v>
      </c>
      <c r="I163" s="185"/>
      <c r="J163" s="186">
        <f>ROUND(I163*H163,2)</f>
        <v>0</v>
      </c>
      <c r="K163" s="182" t="s">
        <v>153</v>
      </c>
      <c r="L163" s="41"/>
      <c r="M163" s="187" t="s">
        <v>19</v>
      </c>
      <c r="N163" s="188" t="s">
        <v>42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408</v>
      </c>
      <c r="AT163" s="191" t="s">
        <v>149</v>
      </c>
      <c r="AU163" s="191" t="s">
        <v>80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78</v>
      </c>
      <c r="BK163" s="192">
        <f>ROUND(I163*H163,2)</f>
        <v>0</v>
      </c>
      <c r="BL163" s="19" t="s">
        <v>408</v>
      </c>
      <c r="BM163" s="191" t="s">
        <v>1882</v>
      </c>
    </row>
    <row r="164" spans="1:65" s="2" customFormat="1" ht="29.25">
      <c r="A164" s="36"/>
      <c r="B164" s="37"/>
      <c r="C164" s="38"/>
      <c r="D164" s="193" t="s">
        <v>156</v>
      </c>
      <c r="E164" s="38"/>
      <c r="F164" s="194" t="s">
        <v>1883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80</v>
      </c>
    </row>
    <row r="165" spans="1:65" s="2" customFormat="1" ht="24.2" customHeight="1">
      <c r="A165" s="36"/>
      <c r="B165" s="37"/>
      <c r="C165" s="180" t="s">
        <v>370</v>
      </c>
      <c r="D165" s="180" t="s">
        <v>149</v>
      </c>
      <c r="E165" s="181" t="s">
        <v>1884</v>
      </c>
      <c r="F165" s="182" t="s">
        <v>1885</v>
      </c>
      <c r="G165" s="183" t="s">
        <v>209</v>
      </c>
      <c r="H165" s="184">
        <v>4</v>
      </c>
      <c r="I165" s="185"/>
      <c r="J165" s="186">
        <f>ROUND(I165*H165,2)</f>
        <v>0</v>
      </c>
      <c r="K165" s="182" t="s">
        <v>153</v>
      </c>
      <c r="L165" s="41"/>
      <c r="M165" s="187" t="s">
        <v>19</v>
      </c>
      <c r="N165" s="188" t="s">
        <v>42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408</v>
      </c>
      <c r="AT165" s="191" t="s">
        <v>149</v>
      </c>
      <c r="AU165" s="191" t="s">
        <v>80</v>
      </c>
      <c r="AY165" s="19" t="s">
        <v>146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78</v>
      </c>
      <c r="BK165" s="192">
        <f>ROUND(I165*H165,2)</f>
        <v>0</v>
      </c>
      <c r="BL165" s="19" t="s">
        <v>408</v>
      </c>
      <c r="BM165" s="191" t="s">
        <v>1886</v>
      </c>
    </row>
    <row r="166" spans="1:65" s="2" customFormat="1" ht="29.25">
      <c r="A166" s="36"/>
      <c r="B166" s="37"/>
      <c r="C166" s="38"/>
      <c r="D166" s="193" t="s">
        <v>156</v>
      </c>
      <c r="E166" s="38"/>
      <c r="F166" s="194" t="s">
        <v>1887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156</v>
      </c>
      <c r="AU166" s="19" t="s">
        <v>80</v>
      </c>
    </row>
    <row r="167" spans="1:65" s="2" customFormat="1" ht="24.2" customHeight="1">
      <c r="A167" s="36"/>
      <c r="B167" s="37"/>
      <c r="C167" s="180" t="s">
        <v>375</v>
      </c>
      <c r="D167" s="180" t="s">
        <v>149</v>
      </c>
      <c r="E167" s="181" t="s">
        <v>1888</v>
      </c>
      <c r="F167" s="182" t="s">
        <v>1889</v>
      </c>
      <c r="G167" s="183" t="s">
        <v>209</v>
      </c>
      <c r="H167" s="184">
        <v>6</v>
      </c>
      <c r="I167" s="185"/>
      <c r="J167" s="186">
        <f>ROUND(I167*H167,2)</f>
        <v>0</v>
      </c>
      <c r="K167" s="182" t="s">
        <v>153</v>
      </c>
      <c r="L167" s="41"/>
      <c r="M167" s="187" t="s">
        <v>19</v>
      </c>
      <c r="N167" s="188" t="s">
        <v>42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408</v>
      </c>
      <c r="AT167" s="191" t="s">
        <v>149</v>
      </c>
      <c r="AU167" s="191" t="s">
        <v>80</v>
      </c>
      <c r="AY167" s="19" t="s">
        <v>146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78</v>
      </c>
      <c r="BK167" s="192">
        <f>ROUND(I167*H167,2)</f>
        <v>0</v>
      </c>
      <c r="BL167" s="19" t="s">
        <v>408</v>
      </c>
      <c r="BM167" s="191" t="s">
        <v>1890</v>
      </c>
    </row>
    <row r="168" spans="1:65" s="2" customFormat="1" ht="87.75">
      <c r="A168" s="36"/>
      <c r="B168" s="37"/>
      <c r="C168" s="38"/>
      <c r="D168" s="193" t="s">
        <v>156</v>
      </c>
      <c r="E168" s="38"/>
      <c r="F168" s="194" t="s">
        <v>1891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156</v>
      </c>
      <c r="AU168" s="19" t="s">
        <v>80</v>
      </c>
    </row>
    <row r="169" spans="1:65" s="2" customFormat="1" ht="24.2" customHeight="1">
      <c r="A169" s="36"/>
      <c r="B169" s="37"/>
      <c r="C169" s="180" t="s">
        <v>380</v>
      </c>
      <c r="D169" s="180" t="s">
        <v>149</v>
      </c>
      <c r="E169" s="181" t="s">
        <v>1892</v>
      </c>
      <c r="F169" s="182" t="s">
        <v>1893</v>
      </c>
      <c r="G169" s="183" t="s">
        <v>209</v>
      </c>
      <c r="H169" s="184">
        <v>1</v>
      </c>
      <c r="I169" s="185"/>
      <c r="J169" s="186">
        <f>ROUND(I169*H169,2)</f>
        <v>0</v>
      </c>
      <c r="K169" s="182" t="s">
        <v>153</v>
      </c>
      <c r="L169" s="41"/>
      <c r="M169" s="187" t="s">
        <v>19</v>
      </c>
      <c r="N169" s="188" t="s">
        <v>42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408</v>
      </c>
      <c r="AT169" s="191" t="s">
        <v>149</v>
      </c>
      <c r="AU169" s="191" t="s">
        <v>80</v>
      </c>
      <c r="AY169" s="19" t="s">
        <v>146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78</v>
      </c>
      <c r="BK169" s="192">
        <f>ROUND(I169*H169,2)</f>
        <v>0</v>
      </c>
      <c r="BL169" s="19" t="s">
        <v>408</v>
      </c>
      <c r="BM169" s="191" t="s">
        <v>1894</v>
      </c>
    </row>
    <row r="170" spans="1:65" s="2" customFormat="1" ht="29.25">
      <c r="A170" s="36"/>
      <c r="B170" s="37"/>
      <c r="C170" s="38"/>
      <c r="D170" s="193" t="s">
        <v>156</v>
      </c>
      <c r="E170" s="38"/>
      <c r="F170" s="194" t="s">
        <v>1895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156</v>
      </c>
      <c r="AU170" s="19" t="s">
        <v>80</v>
      </c>
    </row>
    <row r="171" spans="1:65" s="2" customFormat="1" ht="66.75" customHeight="1">
      <c r="A171" s="36"/>
      <c r="B171" s="37"/>
      <c r="C171" s="180" t="s">
        <v>385</v>
      </c>
      <c r="D171" s="180" t="s">
        <v>149</v>
      </c>
      <c r="E171" s="181" t="s">
        <v>460</v>
      </c>
      <c r="F171" s="182" t="s">
        <v>461</v>
      </c>
      <c r="G171" s="183" t="s">
        <v>173</v>
      </c>
      <c r="H171" s="184">
        <v>0.3</v>
      </c>
      <c r="I171" s="185"/>
      <c r="J171" s="186">
        <f>ROUND(I171*H171,2)</f>
        <v>0</v>
      </c>
      <c r="K171" s="182" t="s">
        <v>153</v>
      </c>
      <c r="L171" s="41"/>
      <c r="M171" s="187" t="s">
        <v>19</v>
      </c>
      <c r="N171" s="188" t="s">
        <v>42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408</v>
      </c>
      <c r="AT171" s="191" t="s">
        <v>149</v>
      </c>
      <c r="AU171" s="191" t="s">
        <v>80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78</v>
      </c>
      <c r="BK171" s="192">
        <f>ROUND(I171*H171,2)</f>
        <v>0</v>
      </c>
      <c r="BL171" s="19" t="s">
        <v>408</v>
      </c>
      <c r="BM171" s="191" t="s">
        <v>1896</v>
      </c>
    </row>
    <row r="172" spans="1:65" s="2" customFormat="1" ht="78">
      <c r="A172" s="36"/>
      <c r="B172" s="37"/>
      <c r="C172" s="38"/>
      <c r="D172" s="193" t="s">
        <v>156</v>
      </c>
      <c r="E172" s="38"/>
      <c r="F172" s="194" t="s">
        <v>463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156</v>
      </c>
      <c r="AU172" s="19" t="s">
        <v>80</v>
      </c>
    </row>
    <row r="173" spans="1:65" s="2" customFormat="1" ht="19.5">
      <c r="A173" s="36"/>
      <c r="B173" s="37"/>
      <c r="C173" s="38"/>
      <c r="D173" s="193" t="s">
        <v>278</v>
      </c>
      <c r="E173" s="38"/>
      <c r="F173" s="240" t="s">
        <v>455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278</v>
      </c>
      <c r="AU173" s="19" t="s">
        <v>80</v>
      </c>
    </row>
    <row r="174" spans="1:65" s="14" customFormat="1" ht="22.5">
      <c r="B174" s="208"/>
      <c r="C174" s="209"/>
      <c r="D174" s="193" t="s">
        <v>158</v>
      </c>
      <c r="E174" s="210" t="s">
        <v>19</v>
      </c>
      <c r="F174" s="211" t="s">
        <v>1897</v>
      </c>
      <c r="G174" s="209"/>
      <c r="H174" s="212">
        <v>0.3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158</v>
      </c>
      <c r="AU174" s="218" t="s">
        <v>80</v>
      </c>
      <c r="AV174" s="14" t="s">
        <v>80</v>
      </c>
      <c r="AW174" s="14" t="s">
        <v>33</v>
      </c>
      <c r="AX174" s="14" t="s">
        <v>71</v>
      </c>
      <c r="AY174" s="218" t="s">
        <v>146</v>
      </c>
    </row>
    <row r="175" spans="1:65" s="15" customFormat="1" ht="11.25">
      <c r="B175" s="219"/>
      <c r="C175" s="220"/>
      <c r="D175" s="193" t="s">
        <v>158</v>
      </c>
      <c r="E175" s="221" t="s">
        <v>19</v>
      </c>
      <c r="F175" s="222" t="s">
        <v>161</v>
      </c>
      <c r="G175" s="220"/>
      <c r="H175" s="223">
        <v>0.3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158</v>
      </c>
      <c r="AU175" s="229" t="s">
        <v>80</v>
      </c>
      <c r="AV175" s="15" t="s">
        <v>154</v>
      </c>
      <c r="AW175" s="15" t="s">
        <v>33</v>
      </c>
      <c r="AX175" s="15" t="s">
        <v>78</v>
      </c>
      <c r="AY175" s="229" t="s">
        <v>146</v>
      </c>
    </row>
    <row r="176" spans="1:65" s="12" customFormat="1" ht="25.9" customHeight="1">
      <c r="B176" s="164"/>
      <c r="C176" s="165"/>
      <c r="D176" s="166" t="s">
        <v>70</v>
      </c>
      <c r="E176" s="167" t="s">
        <v>170</v>
      </c>
      <c r="F176" s="167" t="s">
        <v>1706</v>
      </c>
      <c r="G176" s="165"/>
      <c r="H176" s="165"/>
      <c r="I176" s="168"/>
      <c r="J176" s="169">
        <f>BK176</f>
        <v>0</v>
      </c>
      <c r="K176" s="165"/>
      <c r="L176" s="170"/>
      <c r="M176" s="171"/>
      <c r="N176" s="172"/>
      <c r="O176" s="172"/>
      <c r="P176" s="173">
        <f>P177</f>
        <v>0</v>
      </c>
      <c r="Q176" s="172"/>
      <c r="R176" s="173">
        <f>R177</f>
        <v>0</v>
      </c>
      <c r="S176" s="172"/>
      <c r="T176" s="174">
        <f>T177</f>
        <v>0</v>
      </c>
      <c r="AR176" s="175" t="s">
        <v>169</v>
      </c>
      <c r="AT176" s="176" t="s">
        <v>70</v>
      </c>
      <c r="AU176" s="176" t="s">
        <v>71</v>
      </c>
      <c r="AY176" s="175" t="s">
        <v>146</v>
      </c>
      <c r="BK176" s="177">
        <f>BK177</f>
        <v>0</v>
      </c>
    </row>
    <row r="177" spans="1:65" s="12" customFormat="1" ht="22.9" customHeight="1">
      <c r="B177" s="164"/>
      <c r="C177" s="165"/>
      <c r="D177" s="166" t="s">
        <v>70</v>
      </c>
      <c r="E177" s="178" t="s">
        <v>1707</v>
      </c>
      <c r="F177" s="178" t="s">
        <v>1708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SUM(P178:P193)</f>
        <v>0</v>
      </c>
      <c r="Q177" s="172"/>
      <c r="R177" s="173">
        <f>SUM(R178:R193)</f>
        <v>0</v>
      </c>
      <c r="S177" s="172"/>
      <c r="T177" s="174">
        <f>SUM(T178:T193)</f>
        <v>0</v>
      </c>
      <c r="AR177" s="175" t="s">
        <v>169</v>
      </c>
      <c r="AT177" s="176" t="s">
        <v>70</v>
      </c>
      <c r="AU177" s="176" t="s">
        <v>78</v>
      </c>
      <c r="AY177" s="175" t="s">
        <v>146</v>
      </c>
      <c r="BK177" s="177">
        <f>SUM(BK178:BK193)</f>
        <v>0</v>
      </c>
    </row>
    <row r="178" spans="1:65" s="2" customFormat="1" ht="24.2" customHeight="1">
      <c r="A178" s="36"/>
      <c r="B178" s="37"/>
      <c r="C178" s="180" t="s">
        <v>390</v>
      </c>
      <c r="D178" s="180" t="s">
        <v>149</v>
      </c>
      <c r="E178" s="181" t="s">
        <v>1709</v>
      </c>
      <c r="F178" s="182" t="s">
        <v>1710</v>
      </c>
      <c r="G178" s="183" t="s">
        <v>251</v>
      </c>
      <c r="H178" s="184">
        <v>110</v>
      </c>
      <c r="I178" s="185"/>
      <c r="J178" s="186">
        <f>ROUND(I178*H178,2)</f>
        <v>0</v>
      </c>
      <c r="K178" s="182" t="s">
        <v>19</v>
      </c>
      <c r="L178" s="41"/>
      <c r="M178" s="187" t="s">
        <v>19</v>
      </c>
      <c r="N178" s="188" t="s">
        <v>42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1046</v>
      </c>
      <c r="AT178" s="191" t="s">
        <v>149</v>
      </c>
      <c r="AU178" s="191" t="s">
        <v>80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78</v>
      </c>
      <c r="BK178" s="192">
        <f>ROUND(I178*H178,2)</f>
        <v>0</v>
      </c>
      <c r="BL178" s="19" t="s">
        <v>1046</v>
      </c>
      <c r="BM178" s="191" t="s">
        <v>1898</v>
      </c>
    </row>
    <row r="179" spans="1:65" s="2" customFormat="1" ht="39">
      <c r="A179" s="36"/>
      <c r="B179" s="37"/>
      <c r="C179" s="38"/>
      <c r="D179" s="193" t="s">
        <v>156</v>
      </c>
      <c r="E179" s="38"/>
      <c r="F179" s="194" t="s">
        <v>1712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80</v>
      </c>
    </row>
    <row r="180" spans="1:65" s="13" customFormat="1" ht="11.25">
      <c r="B180" s="198"/>
      <c r="C180" s="199"/>
      <c r="D180" s="193" t="s">
        <v>158</v>
      </c>
      <c r="E180" s="200" t="s">
        <v>19</v>
      </c>
      <c r="F180" s="201" t="s">
        <v>1713</v>
      </c>
      <c r="G180" s="199"/>
      <c r="H180" s="200" t="s">
        <v>19</v>
      </c>
      <c r="I180" s="202"/>
      <c r="J180" s="199"/>
      <c r="K180" s="199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158</v>
      </c>
      <c r="AU180" s="207" t="s">
        <v>80</v>
      </c>
      <c r="AV180" s="13" t="s">
        <v>78</v>
      </c>
      <c r="AW180" s="13" t="s">
        <v>33</v>
      </c>
      <c r="AX180" s="13" t="s">
        <v>71</v>
      </c>
      <c r="AY180" s="207" t="s">
        <v>146</v>
      </c>
    </row>
    <row r="181" spans="1:65" s="14" customFormat="1" ht="11.25">
      <c r="B181" s="208"/>
      <c r="C181" s="209"/>
      <c r="D181" s="193" t="s">
        <v>158</v>
      </c>
      <c r="E181" s="210" t="s">
        <v>19</v>
      </c>
      <c r="F181" s="211" t="s">
        <v>1899</v>
      </c>
      <c r="G181" s="209"/>
      <c r="H181" s="212">
        <v>110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158</v>
      </c>
      <c r="AU181" s="218" t="s">
        <v>80</v>
      </c>
      <c r="AV181" s="14" t="s">
        <v>80</v>
      </c>
      <c r="AW181" s="14" t="s">
        <v>33</v>
      </c>
      <c r="AX181" s="14" t="s">
        <v>71</v>
      </c>
      <c r="AY181" s="218" t="s">
        <v>146</v>
      </c>
    </row>
    <row r="182" spans="1:65" s="15" customFormat="1" ht="11.25">
      <c r="B182" s="219"/>
      <c r="C182" s="220"/>
      <c r="D182" s="193" t="s">
        <v>158</v>
      </c>
      <c r="E182" s="221" t="s">
        <v>19</v>
      </c>
      <c r="F182" s="222" t="s">
        <v>161</v>
      </c>
      <c r="G182" s="220"/>
      <c r="H182" s="223">
        <v>110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158</v>
      </c>
      <c r="AU182" s="229" t="s">
        <v>80</v>
      </c>
      <c r="AV182" s="15" t="s">
        <v>154</v>
      </c>
      <c r="AW182" s="15" t="s">
        <v>33</v>
      </c>
      <c r="AX182" s="15" t="s">
        <v>78</v>
      </c>
      <c r="AY182" s="229" t="s">
        <v>146</v>
      </c>
    </row>
    <row r="183" spans="1:65" s="2" customFormat="1" ht="24.2" customHeight="1">
      <c r="A183" s="36"/>
      <c r="B183" s="37"/>
      <c r="C183" s="180" t="s">
        <v>395</v>
      </c>
      <c r="D183" s="180" t="s">
        <v>149</v>
      </c>
      <c r="E183" s="181" t="s">
        <v>1900</v>
      </c>
      <c r="F183" s="182" t="s">
        <v>1901</v>
      </c>
      <c r="G183" s="183" t="s">
        <v>209</v>
      </c>
      <c r="H183" s="184">
        <v>1</v>
      </c>
      <c r="I183" s="185"/>
      <c r="J183" s="186">
        <f>ROUND(I183*H183,2)</f>
        <v>0</v>
      </c>
      <c r="K183" s="182" t="s">
        <v>19</v>
      </c>
      <c r="L183" s="41"/>
      <c r="M183" s="187" t="s">
        <v>19</v>
      </c>
      <c r="N183" s="188" t="s">
        <v>42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1046</v>
      </c>
      <c r="AT183" s="191" t="s">
        <v>149</v>
      </c>
      <c r="AU183" s="191" t="s">
        <v>80</v>
      </c>
      <c r="AY183" s="19" t="s">
        <v>146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78</v>
      </c>
      <c r="BK183" s="192">
        <f>ROUND(I183*H183,2)</f>
        <v>0</v>
      </c>
      <c r="BL183" s="19" t="s">
        <v>1046</v>
      </c>
      <c r="BM183" s="191" t="s">
        <v>1902</v>
      </c>
    </row>
    <row r="184" spans="1:65" s="2" customFormat="1" ht="29.25">
      <c r="A184" s="36"/>
      <c r="B184" s="37"/>
      <c r="C184" s="38"/>
      <c r="D184" s="193" t="s">
        <v>156</v>
      </c>
      <c r="E184" s="38"/>
      <c r="F184" s="194" t="s">
        <v>1903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156</v>
      </c>
      <c r="AU184" s="19" t="s">
        <v>80</v>
      </c>
    </row>
    <row r="185" spans="1:65" s="13" customFormat="1" ht="11.25">
      <c r="B185" s="198"/>
      <c r="C185" s="199"/>
      <c r="D185" s="193" t="s">
        <v>158</v>
      </c>
      <c r="E185" s="200" t="s">
        <v>19</v>
      </c>
      <c r="F185" s="201" t="s">
        <v>1904</v>
      </c>
      <c r="G185" s="199"/>
      <c r="H185" s="200" t="s">
        <v>19</v>
      </c>
      <c r="I185" s="202"/>
      <c r="J185" s="199"/>
      <c r="K185" s="199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158</v>
      </c>
      <c r="AU185" s="207" t="s">
        <v>80</v>
      </c>
      <c r="AV185" s="13" t="s">
        <v>78</v>
      </c>
      <c r="AW185" s="13" t="s">
        <v>33</v>
      </c>
      <c r="AX185" s="13" t="s">
        <v>71</v>
      </c>
      <c r="AY185" s="207" t="s">
        <v>146</v>
      </c>
    </row>
    <row r="186" spans="1:65" s="14" customFormat="1" ht="11.25">
      <c r="B186" s="208"/>
      <c r="C186" s="209"/>
      <c r="D186" s="193" t="s">
        <v>158</v>
      </c>
      <c r="E186" s="210" t="s">
        <v>19</v>
      </c>
      <c r="F186" s="211" t="s">
        <v>78</v>
      </c>
      <c r="G186" s="209"/>
      <c r="H186" s="212">
        <v>1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158</v>
      </c>
      <c r="AU186" s="218" t="s">
        <v>80</v>
      </c>
      <c r="AV186" s="14" t="s">
        <v>80</v>
      </c>
      <c r="AW186" s="14" t="s">
        <v>33</v>
      </c>
      <c r="AX186" s="14" t="s">
        <v>71</v>
      </c>
      <c r="AY186" s="218" t="s">
        <v>146</v>
      </c>
    </row>
    <row r="187" spans="1:65" s="15" customFormat="1" ht="11.25">
      <c r="B187" s="219"/>
      <c r="C187" s="220"/>
      <c r="D187" s="193" t="s">
        <v>158</v>
      </c>
      <c r="E187" s="221" t="s">
        <v>19</v>
      </c>
      <c r="F187" s="222" t="s">
        <v>161</v>
      </c>
      <c r="G187" s="220"/>
      <c r="H187" s="223">
        <v>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158</v>
      </c>
      <c r="AU187" s="229" t="s">
        <v>80</v>
      </c>
      <c r="AV187" s="15" t="s">
        <v>154</v>
      </c>
      <c r="AW187" s="15" t="s">
        <v>33</v>
      </c>
      <c r="AX187" s="15" t="s">
        <v>78</v>
      </c>
      <c r="AY187" s="229" t="s">
        <v>146</v>
      </c>
    </row>
    <row r="188" spans="1:65" s="2" customFormat="1" ht="24.2" customHeight="1">
      <c r="A188" s="36"/>
      <c r="B188" s="37"/>
      <c r="C188" s="180" t="s">
        <v>400</v>
      </c>
      <c r="D188" s="180" t="s">
        <v>149</v>
      </c>
      <c r="E188" s="181" t="s">
        <v>1715</v>
      </c>
      <c r="F188" s="182" t="s">
        <v>1716</v>
      </c>
      <c r="G188" s="183" t="s">
        <v>251</v>
      </c>
      <c r="H188" s="184">
        <v>110</v>
      </c>
      <c r="I188" s="185"/>
      <c r="J188" s="186">
        <f>ROUND(I188*H188,2)</f>
        <v>0</v>
      </c>
      <c r="K188" s="182" t="s">
        <v>19</v>
      </c>
      <c r="L188" s="41"/>
      <c r="M188" s="187" t="s">
        <v>19</v>
      </c>
      <c r="N188" s="188" t="s">
        <v>42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1046</v>
      </c>
      <c r="AT188" s="191" t="s">
        <v>149</v>
      </c>
      <c r="AU188" s="191" t="s">
        <v>80</v>
      </c>
      <c r="AY188" s="19" t="s">
        <v>146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78</v>
      </c>
      <c r="BK188" s="192">
        <f>ROUND(I188*H188,2)</f>
        <v>0</v>
      </c>
      <c r="BL188" s="19" t="s">
        <v>1046</v>
      </c>
      <c r="BM188" s="191" t="s">
        <v>1905</v>
      </c>
    </row>
    <row r="189" spans="1:65" s="2" customFormat="1" ht="39">
      <c r="A189" s="36"/>
      <c r="B189" s="37"/>
      <c r="C189" s="38"/>
      <c r="D189" s="193" t="s">
        <v>156</v>
      </c>
      <c r="E189" s="38"/>
      <c r="F189" s="194" t="s">
        <v>1718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156</v>
      </c>
      <c r="AU189" s="19" t="s">
        <v>80</v>
      </c>
    </row>
    <row r="190" spans="1:65" s="2" customFormat="1" ht="24.2" customHeight="1">
      <c r="A190" s="36"/>
      <c r="B190" s="37"/>
      <c r="C190" s="180" t="s">
        <v>405</v>
      </c>
      <c r="D190" s="180" t="s">
        <v>149</v>
      </c>
      <c r="E190" s="181" t="s">
        <v>1719</v>
      </c>
      <c r="F190" s="182" t="s">
        <v>1720</v>
      </c>
      <c r="G190" s="183" t="s">
        <v>251</v>
      </c>
      <c r="H190" s="184">
        <v>51</v>
      </c>
      <c r="I190" s="185"/>
      <c r="J190" s="186">
        <f>ROUND(I190*H190,2)</f>
        <v>0</v>
      </c>
      <c r="K190" s="182" t="s">
        <v>19</v>
      </c>
      <c r="L190" s="41"/>
      <c r="M190" s="187" t="s">
        <v>19</v>
      </c>
      <c r="N190" s="188" t="s">
        <v>42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1046</v>
      </c>
      <c r="AT190" s="191" t="s">
        <v>149</v>
      </c>
      <c r="AU190" s="191" t="s">
        <v>80</v>
      </c>
      <c r="AY190" s="19" t="s">
        <v>146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78</v>
      </c>
      <c r="BK190" s="192">
        <f>ROUND(I190*H190,2)</f>
        <v>0</v>
      </c>
      <c r="BL190" s="19" t="s">
        <v>1046</v>
      </c>
      <c r="BM190" s="191" t="s">
        <v>1906</v>
      </c>
    </row>
    <row r="191" spans="1:65" s="2" customFormat="1" ht="29.25">
      <c r="A191" s="36"/>
      <c r="B191" s="37"/>
      <c r="C191" s="38"/>
      <c r="D191" s="193" t="s">
        <v>156</v>
      </c>
      <c r="E191" s="38"/>
      <c r="F191" s="194" t="s">
        <v>1722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156</v>
      </c>
      <c r="AU191" s="19" t="s">
        <v>80</v>
      </c>
    </row>
    <row r="192" spans="1:65" s="14" customFormat="1" ht="22.5">
      <c r="B192" s="208"/>
      <c r="C192" s="209"/>
      <c r="D192" s="193" t="s">
        <v>158</v>
      </c>
      <c r="E192" s="210" t="s">
        <v>19</v>
      </c>
      <c r="F192" s="211" t="s">
        <v>1735</v>
      </c>
      <c r="G192" s="209"/>
      <c r="H192" s="212">
        <v>51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158</v>
      </c>
      <c r="AU192" s="218" t="s">
        <v>80</v>
      </c>
      <c r="AV192" s="14" t="s">
        <v>80</v>
      </c>
      <c r="AW192" s="14" t="s">
        <v>33</v>
      </c>
      <c r="AX192" s="14" t="s">
        <v>71</v>
      </c>
      <c r="AY192" s="218" t="s">
        <v>146</v>
      </c>
    </row>
    <row r="193" spans="1:65" s="15" customFormat="1" ht="11.25">
      <c r="B193" s="219"/>
      <c r="C193" s="220"/>
      <c r="D193" s="193" t="s">
        <v>158</v>
      </c>
      <c r="E193" s="221" t="s">
        <v>19</v>
      </c>
      <c r="F193" s="222" t="s">
        <v>161</v>
      </c>
      <c r="G193" s="220"/>
      <c r="H193" s="223">
        <v>51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158</v>
      </c>
      <c r="AU193" s="229" t="s">
        <v>80</v>
      </c>
      <c r="AV193" s="15" t="s">
        <v>154</v>
      </c>
      <c r="AW193" s="15" t="s">
        <v>33</v>
      </c>
      <c r="AX193" s="15" t="s">
        <v>78</v>
      </c>
      <c r="AY193" s="229" t="s">
        <v>146</v>
      </c>
    </row>
    <row r="194" spans="1:65" s="12" customFormat="1" ht="25.9" customHeight="1">
      <c r="B194" s="164"/>
      <c r="C194" s="165"/>
      <c r="D194" s="166" t="s">
        <v>70</v>
      </c>
      <c r="E194" s="167" t="s">
        <v>441</v>
      </c>
      <c r="F194" s="167" t="s">
        <v>442</v>
      </c>
      <c r="G194" s="165"/>
      <c r="H194" s="165"/>
      <c r="I194" s="168"/>
      <c r="J194" s="169">
        <f>BK194</f>
        <v>0</v>
      </c>
      <c r="K194" s="165"/>
      <c r="L194" s="170"/>
      <c r="M194" s="171"/>
      <c r="N194" s="172"/>
      <c r="O194" s="172"/>
      <c r="P194" s="173">
        <f>SUM(P195:P198)</f>
        <v>0</v>
      </c>
      <c r="Q194" s="172"/>
      <c r="R194" s="173">
        <f>SUM(R195:R198)</f>
        <v>0</v>
      </c>
      <c r="S194" s="172"/>
      <c r="T194" s="174">
        <f>SUM(T195:T198)</f>
        <v>0</v>
      </c>
      <c r="AR194" s="175" t="s">
        <v>154</v>
      </c>
      <c r="AT194" s="176" t="s">
        <v>70</v>
      </c>
      <c r="AU194" s="176" t="s">
        <v>71</v>
      </c>
      <c r="AY194" s="175" t="s">
        <v>146</v>
      </c>
      <c r="BK194" s="177">
        <f>SUM(BK195:BK198)</f>
        <v>0</v>
      </c>
    </row>
    <row r="195" spans="1:65" s="2" customFormat="1" ht="21.75" customHeight="1">
      <c r="A195" s="36"/>
      <c r="B195" s="37"/>
      <c r="C195" s="180" t="s">
        <v>411</v>
      </c>
      <c r="D195" s="180" t="s">
        <v>149</v>
      </c>
      <c r="E195" s="181" t="s">
        <v>1907</v>
      </c>
      <c r="F195" s="182" t="s">
        <v>1908</v>
      </c>
      <c r="G195" s="183" t="s">
        <v>209</v>
      </c>
      <c r="H195" s="184">
        <v>1</v>
      </c>
      <c r="I195" s="185"/>
      <c r="J195" s="186">
        <f>ROUND(I195*H195,2)</f>
        <v>0</v>
      </c>
      <c r="K195" s="182" t="s">
        <v>153</v>
      </c>
      <c r="L195" s="41"/>
      <c r="M195" s="187" t="s">
        <v>19</v>
      </c>
      <c r="N195" s="188" t="s">
        <v>42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408</v>
      </c>
      <c r="AT195" s="191" t="s">
        <v>149</v>
      </c>
      <c r="AU195" s="191" t="s">
        <v>78</v>
      </c>
      <c r="AY195" s="19" t="s">
        <v>146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78</v>
      </c>
      <c r="BK195" s="192">
        <f>ROUND(I195*H195,2)</f>
        <v>0</v>
      </c>
      <c r="BL195" s="19" t="s">
        <v>408</v>
      </c>
      <c r="BM195" s="191" t="s">
        <v>1909</v>
      </c>
    </row>
    <row r="196" spans="1:65" s="2" customFormat="1" ht="19.5">
      <c r="A196" s="36"/>
      <c r="B196" s="37"/>
      <c r="C196" s="38"/>
      <c r="D196" s="193" t="s">
        <v>156</v>
      </c>
      <c r="E196" s="38"/>
      <c r="F196" s="194" t="s">
        <v>1910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156</v>
      </c>
      <c r="AU196" s="19" t="s">
        <v>78</v>
      </c>
    </row>
    <row r="197" spans="1:65" s="2" customFormat="1" ht="21.75" customHeight="1">
      <c r="A197" s="36"/>
      <c r="B197" s="37"/>
      <c r="C197" s="180" t="s">
        <v>416</v>
      </c>
      <c r="D197" s="180" t="s">
        <v>149</v>
      </c>
      <c r="E197" s="181" t="s">
        <v>1911</v>
      </c>
      <c r="F197" s="182" t="s">
        <v>1912</v>
      </c>
      <c r="G197" s="183" t="s">
        <v>209</v>
      </c>
      <c r="H197" s="184">
        <v>1</v>
      </c>
      <c r="I197" s="185"/>
      <c r="J197" s="186">
        <f>ROUND(I197*H197,2)</f>
        <v>0</v>
      </c>
      <c r="K197" s="182" t="s">
        <v>153</v>
      </c>
      <c r="L197" s="41"/>
      <c r="M197" s="187" t="s">
        <v>19</v>
      </c>
      <c r="N197" s="188" t="s">
        <v>42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408</v>
      </c>
      <c r="AT197" s="191" t="s">
        <v>149</v>
      </c>
      <c r="AU197" s="191" t="s">
        <v>78</v>
      </c>
      <c r="AY197" s="19" t="s">
        <v>146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78</v>
      </c>
      <c r="BK197" s="192">
        <f>ROUND(I197*H197,2)</f>
        <v>0</v>
      </c>
      <c r="BL197" s="19" t="s">
        <v>408</v>
      </c>
      <c r="BM197" s="191" t="s">
        <v>1913</v>
      </c>
    </row>
    <row r="198" spans="1:65" s="2" customFormat="1" ht="11.25">
      <c r="A198" s="36"/>
      <c r="B198" s="37"/>
      <c r="C198" s="38"/>
      <c r="D198" s="193" t="s">
        <v>156</v>
      </c>
      <c r="E198" s="38"/>
      <c r="F198" s="194" t="s">
        <v>1912</v>
      </c>
      <c r="G198" s="38"/>
      <c r="H198" s="38"/>
      <c r="I198" s="195"/>
      <c r="J198" s="38"/>
      <c r="K198" s="38"/>
      <c r="L198" s="41"/>
      <c r="M198" s="258"/>
      <c r="N198" s="259"/>
      <c r="O198" s="260"/>
      <c r="P198" s="260"/>
      <c r="Q198" s="260"/>
      <c r="R198" s="260"/>
      <c r="S198" s="260"/>
      <c r="T198" s="261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156</v>
      </c>
      <c r="AU198" s="19" t="s">
        <v>78</v>
      </c>
    </row>
    <row r="199" spans="1:65" s="2" customFormat="1" ht="6.95" customHeight="1">
      <c r="A199" s="36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41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algorithmName="SHA-512" hashValue="Qqj8sn1kfklK+cxZ5YOS/c0hvlhK3StpTbHlsekYKHO+7ua5hqRSN3AvxNqpXHE7dq+vbe9mSyYBBraXgVvVGw==" saltValue="VrCj9J+dbHSwIujqVdV38jdwNppu/ddsM+2GO2lop2jsRu7LvN4rzYHeYZFz7mcsVVJhSOjrbSduwB8XOiYyVA==" spinCount="100000" sheet="1" objects="1" scenarios="1" formatColumns="0" formatRows="0" autoFilter="0"/>
  <autoFilter ref="C89:K198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103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1914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8" t="s">
        <v>1915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ROUND((SUM(BE88:BE189)),  2)</f>
        <v>0</v>
      </c>
      <c r="G35" s="36"/>
      <c r="H35" s="36"/>
      <c r="I35" s="126">
        <v>0.21</v>
      </c>
      <c r="J35" s="125">
        <f>ROUND(((SUM(BE88:BE189))*I35),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ROUND((SUM(BF88:BF189)),  2)</f>
        <v>0</v>
      </c>
      <c r="G36" s="36"/>
      <c r="H36" s="36"/>
      <c r="I36" s="126">
        <v>0.15</v>
      </c>
      <c r="J36" s="125">
        <f>ROUND(((SUM(BF88:BF189))*I36),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ROUND((SUM(BG88:BG189)),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ROUND((SUM(BH88:BH189)),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ROUND((SUM(BI88:BI189)),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1914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6" t="str">
        <f>E11</f>
        <v>SO 02.1 - Most v km 109,622 - úprava železničního svršku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129</v>
      </c>
      <c r="E65" s="150"/>
      <c r="F65" s="150"/>
      <c r="G65" s="150"/>
      <c r="H65" s="150"/>
      <c r="I65" s="150"/>
      <c r="J65" s="151">
        <f>J90</f>
        <v>0</v>
      </c>
      <c r="K65" s="99"/>
      <c r="L65" s="152"/>
    </row>
    <row r="66" spans="1:31" s="9" customFormat="1" ht="24.95" customHeight="1">
      <c r="B66" s="142"/>
      <c r="C66" s="143"/>
      <c r="D66" s="144" t="s">
        <v>130</v>
      </c>
      <c r="E66" s="145"/>
      <c r="F66" s="145"/>
      <c r="G66" s="145"/>
      <c r="H66" s="145"/>
      <c r="I66" s="145"/>
      <c r="J66" s="146">
        <f>J159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131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6.25" customHeight="1">
      <c r="A76" s="36"/>
      <c r="B76" s="37"/>
      <c r="C76" s="38"/>
      <c r="D76" s="38"/>
      <c r="E76" s="412" t="str">
        <f>E7</f>
        <v>Oprava mostu v km 107,986 v úseku Valašské Meziříčí - Frýdek - Místek</v>
      </c>
      <c r="F76" s="413"/>
      <c r="G76" s="413"/>
      <c r="H76" s="413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120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2" t="s">
        <v>1914</v>
      </c>
      <c r="F78" s="414"/>
      <c r="G78" s="414"/>
      <c r="H78" s="414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122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66" t="str">
        <f>E11</f>
        <v>SO 02.1 - Most v km 109,622 - úprava železničního svršku</v>
      </c>
      <c r="F80" s="414"/>
      <c r="G80" s="414"/>
      <c r="H80" s="414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>
        <f>IF(J14="","",J14)</f>
        <v>0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>Správa železnic s.o. OŘ Ostrava</v>
      </c>
      <c r="G84" s="38"/>
      <c r="H84" s="38"/>
      <c r="I84" s="31" t="s">
        <v>32</v>
      </c>
      <c r="J84" s="34" t="str">
        <f>E23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30</v>
      </c>
      <c r="D85" s="38"/>
      <c r="E85" s="38"/>
      <c r="F85" s="29" t="str">
        <f>IF(E20="","",E20)</f>
        <v>Vyplň údaj</v>
      </c>
      <c r="G85" s="38"/>
      <c r="H85" s="38"/>
      <c r="I85" s="31" t="s">
        <v>34</v>
      </c>
      <c r="J85" s="34" t="str">
        <f>E26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132</v>
      </c>
      <c r="D87" s="156" t="s">
        <v>56</v>
      </c>
      <c r="E87" s="156" t="s">
        <v>52</v>
      </c>
      <c r="F87" s="156" t="s">
        <v>53</v>
      </c>
      <c r="G87" s="156" t="s">
        <v>133</v>
      </c>
      <c r="H87" s="156" t="s">
        <v>134</v>
      </c>
      <c r="I87" s="156" t="s">
        <v>135</v>
      </c>
      <c r="J87" s="156" t="s">
        <v>126</v>
      </c>
      <c r="K87" s="157" t="s">
        <v>136</v>
      </c>
      <c r="L87" s="158"/>
      <c r="M87" s="70" t="s">
        <v>19</v>
      </c>
      <c r="N87" s="71" t="s">
        <v>41</v>
      </c>
      <c r="O87" s="71" t="s">
        <v>137</v>
      </c>
      <c r="P87" s="71" t="s">
        <v>138</v>
      </c>
      <c r="Q87" s="71" t="s">
        <v>139</v>
      </c>
      <c r="R87" s="71" t="s">
        <v>140</v>
      </c>
      <c r="S87" s="71" t="s">
        <v>141</v>
      </c>
      <c r="T87" s="72" t="s">
        <v>142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143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P89+P159</f>
        <v>0</v>
      </c>
      <c r="Q88" s="74"/>
      <c r="R88" s="161">
        <f>R89+R159</f>
        <v>54.36692</v>
      </c>
      <c r="S88" s="74"/>
      <c r="T88" s="162">
        <f>T89+T159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70</v>
      </c>
      <c r="AU88" s="19" t="s">
        <v>127</v>
      </c>
      <c r="BK88" s="163">
        <f>BK89+BK159</f>
        <v>0</v>
      </c>
    </row>
    <row r="89" spans="1:65" s="12" customFormat="1" ht="25.9" customHeight="1">
      <c r="B89" s="164"/>
      <c r="C89" s="165"/>
      <c r="D89" s="166" t="s">
        <v>70</v>
      </c>
      <c r="E89" s="167" t="s">
        <v>144</v>
      </c>
      <c r="F89" s="167" t="s">
        <v>145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54.36692</v>
      </c>
      <c r="S89" s="172"/>
      <c r="T89" s="174">
        <f>T90</f>
        <v>0</v>
      </c>
      <c r="AR89" s="175" t="s">
        <v>78</v>
      </c>
      <c r="AT89" s="176" t="s">
        <v>70</v>
      </c>
      <c r="AU89" s="176" t="s">
        <v>71</v>
      </c>
      <c r="AY89" s="175" t="s">
        <v>146</v>
      </c>
      <c r="BK89" s="177">
        <f>BK90</f>
        <v>0</v>
      </c>
    </row>
    <row r="90" spans="1:65" s="12" customFormat="1" ht="22.9" customHeight="1">
      <c r="B90" s="164"/>
      <c r="C90" s="165"/>
      <c r="D90" s="166" t="s">
        <v>70</v>
      </c>
      <c r="E90" s="178" t="s">
        <v>147</v>
      </c>
      <c r="F90" s="178" t="s">
        <v>148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SUM(P91:P158)</f>
        <v>0</v>
      </c>
      <c r="Q90" s="172"/>
      <c r="R90" s="173">
        <f>SUM(R91:R158)</f>
        <v>54.36692</v>
      </c>
      <c r="S90" s="172"/>
      <c r="T90" s="174">
        <f>SUM(T91:T158)</f>
        <v>0</v>
      </c>
      <c r="AR90" s="175" t="s">
        <v>78</v>
      </c>
      <c r="AT90" s="176" t="s">
        <v>70</v>
      </c>
      <c r="AU90" s="176" t="s">
        <v>78</v>
      </c>
      <c r="AY90" s="175" t="s">
        <v>146</v>
      </c>
      <c r="BK90" s="177">
        <f>SUM(BK91:BK158)</f>
        <v>0</v>
      </c>
    </row>
    <row r="91" spans="1:65" s="2" customFormat="1" ht="16.5" customHeight="1">
      <c r="A91" s="36"/>
      <c r="B91" s="37"/>
      <c r="C91" s="180" t="s">
        <v>78</v>
      </c>
      <c r="D91" s="180" t="s">
        <v>149</v>
      </c>
      <c r="E91" s="181" t="s">
        <v>162</v>
      </c>
      <c r="F91" s="182" t="s">
        <v>163</v>
      </c>
      <c r="G91" s="183" t="s">
        <v>164</v>
      </c>
      <c r="H91" s="184">
        <v>1.157</v>
      </c>
      <c r="I91" s="185"/>
      <c r="J91" s="186">
        <f>ROUND(I91*H91,2)</f>
        <v>0</v>
      </c>
      <c r="K91" s="182" t="s">
        <v>153</v>
      </c>
      <c r="L91" s="41"/>
      <c r="M91" s="187" t="s">
        <v>19</v>
      </c>
      <c r="N91" s="188" t="s">
        <v>42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154</v>
      </c>
      <c r="AT91" s="191" t="s">
        <v>149</v>
      </c>
      <c r="AU91" s="191" t="s">
        <v>80</v>
      </c>
      <c r="AY91" s="19" t="s">
        <v>146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78</v>
      </c>
      <c r="BK91" s="192">
        <f>ROUND(I91*H91,2)</f>
        <v>0</v>
      </c>
      <c r="BL91" s="19" t="s">
        <v>154</v>
      </c>
      <c r="BM91" s="191" t="s">
        <v>1916</v>
      </c>
    </row>
    <row r="92" spans="1:65" s="2" customFormat="1" ht="48.75">
      <c r="A92" s="36"/>
      <c r="B92" s="37"/>
      <c r="C92" s="38"/>
      <c r="D92" s="193" t="s">
        <v>156</v>
      </c>
      <c r="E92" s="38"/>
      <c r="F92" s="194" t="s">
        <v>166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156</v>
      </c>
      <c r="AU92" s="19" t="s">
        <v>80</v>
      </c>
    </row>
    <row r="93" spans="1:65" s="14" customFormat="1" ht="22.5">
      <c r="B93" s="208"/>
      <c r="C93" s="209"/>
      <c r="D93" s="193" t="s">
        <v>158</v>
      </c>
      <c r="E93" s="210" t="s">
        <v>19</v>
      </c>
      <c r="F93" s="211" t="s">
        <v>1917</v>
      </c>
      <c r="G93" s="209"/>
      <c r="H93" s="212">
        <v>1.157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158</v>
      </c>
      <c r="AU93" s="218" t="s">
        <v>80</v>
      </c>
      <c r="AV93" s="14" t="s">
        <v>80</v>
      </c>
      <c r="AW93" s="14" t="s">
        <v>33</v>
      </c>
      <c r="AX93" s="14" t="s">
        <v>71</v>
      </c>
      <c r="AY93" s="218" t="s">
        <v>146</v>
      </c>
    </row>
    <row r="94" spans="1:65" s="15" customFormat="1" ht="11.25">
      <c r="B94" s="219"/>
      <c r="C94" s="220"/>
      <c r="D94" s="193" t="s">
        <v>158</v>
      </c>
      <c r="E94" s="221" t="s">
        <v>19</v>
      </c>
      <c r="F94" s="222" t="s">
        <v>161</v>
      </c>
      <c r="G94" s="220"/>
      <c r="H94" s="223">
        <v>1.157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158</v>
      </c>
      <c r="AU94" s="229" t="s">
        <v>80</v>
      </c>
      <c r="AV94" s="15" t="s">
        <v>154</v>
      </c>
      <c r="AW94" s="15" t="s">
        <v>33</v>
      </c>
      <c r="AX94" s="15" t="s">
        <v>78</v>
      </c>
      <c r="AY94" s="229" t="s">
        <v>146</v>
      </c>
    </row>
    <row r="95" spans="1:65" s="2" customFormat="1" ht="16.5" customHeight="1">
      <c r="A95" s="36"/>
      <c r="B95" s="37"/>
      <c r="C95" s="230" t="s">
        <v>80</v>
      </c>
      <c r="D95" s="230" t="s">
        <v>170</v>
      </c>
      <c r="E95" s="231" t="s">
        <v>1918</v>
      </c>
      <c r="F95" s="232" t="s">
        <v>172</v>
      </c>
      <c r="G95" s="233" t="s">
        <v>173</v>
      </c>
      <c r="H95" s="234">
        <v>1.851</v>
      </c>
      <c r="I95" s="235"/>
      <c r="J95" s="236">
        <f>ROUND(I95*H95,2)</f>
        <v>0</v>
      </c>
      <c r="K95" s="232" t="s">
        <v>153</v>
      </c>
      <c r="L95" s="237"/>
      <c r="M95" s="238" t="s">
        <v>19</v>
      </c>
      <c r="N95" s="239" t="s">
        <v>42</v>
      </c>
      <c r="O95" s="66"/>
      <c r="P95" s="189">
        <f>O95*H95</f>
        <v>0</v>
      </c>
      <c r="Q95" s="189">
        <v>1</v>
      </c>
      <c r="R95" s="189">
        <f>Q95*H95</f>
        <v>1.851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174</v>
      </c>
      <c r="AT95" s="191" t="s">
        <v>170</v>
      </c>
      <c r="AU95" s="191" t="s">
        <v>80</v>
      </c>
      <c r="AY95" s="19" t="s">
        <v>146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78</v>
      </c>
      <c r="BK95" s="192">
        <f>ROUND(I95*H95,2)</f>
        <v>0</v>
      </c>
      <c r="BL95" s="19" t="s">
        <v>154</v>
      </c>
      <c r="BM95" s="191" t="s">
        <v>1919</v>
      </c>
    </row>
    <row r="96" spans="1:65" s="2" customFormat="1" ht="11.25">
      <c r="A96" s="36"/>
      <c r="B96" s="37"/>
      <c r="C96" s="38"/>
      <c r="D96" s="193" t="s">
        <v>156</v>
      </c>
      <c r="E96" s="38"/>
      <c r="F96" s="194" t="s">
        <v>172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156</v>
      </c>
      <c r="AU96" s="19" t="s">
        <v>80</v>
      </c>
    </row>
    <row r="97" spans="1:65" s="14" customFormat="1" ht="11.25">
      <c r="B97" s="208"/>
      <c r="C97" s="209"/>
      <c r="D97" s="193" t="s">
        <v>158</v>
      </c>
      <c r="E97" s="210" t="s">
        <v>19</v>
      </c>
      <c r="F97" s="211" t="s">
        <v>1920</v>
      </c>
      <c r="G97" s="209"/>
      <c r="H97" s="212">
        <v>1.851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158</v>
      </c>
      <c r="AU97" s="218" t="s">
        <v>80</v>
      </c>
      <c r="AV97" s="14" t="s">
        <v>80</v>
      </c>
      <c r="AW97" s="14" t="s">
        <v>33</v>
      </c>
      <c r="AX97" s="14" t="s">
        <v>71</v>
      </c>
      <c r="AY97" s="218" t="s">
        <v>146</v>
      </c>
    </row>
    <row r="98" spans="1:65" s="15" customFormat="1" ht="11.25">
      <c r="B98" s="219"/>
      <c r="C98" s="220"/>
      <c r="D98" s="193" t="s">
        <v>158</v>
      </c>
      <c r="E98" s="221" t="s">
        <v>19</v>
      </c>
      <c r="F98" s="222" t="s">
        <v>161</v>
      </c>
      <c r="G98" s="220"/>
      <c r="H98" s="223">
        <v>1.851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158</v>
      </c>
      <c r="AU98" s="229" t="s">
        <v>80</v>
      </c>
      <c r="AV98" s="15" t="s">
        <v>154</v>
      </c>
      <c r="AW98" s="15" t="s">
        <v>33</v>
      </c>
      <c r="AX98" s="15" t="s">
        <v>78</v>
      </c>
      <c r="AY98" s="229" t="s">
        <v>146</v>
      </c>
    </row>
    <row r="99" spans="1:65" s="2" customFormat="1" ht="24.2" customHeight="1">
      <c r="A99" s="36"/>
      <c r="B99" s="37"/>
      <c r="C99" s="180" t="s">
        <v>169</v>
      </c>
      <c r="D99" s="180" t="s">
        <v>149</v>
      </c>
      <c r="E99" s="181" t="s">
        <v>1921</v>
      </c>
      <c r="F99" s="182" t="s">
        <v>1922</v>
      </c>
      <c r="G99" s="183" t="s">
        <v>164</v>
      </c>
      <c r="H99" s="184">
        <v>26.896999999999998</v>
      </c>
      <c r="I99" s="185"/>
      <c r="J99" s="186">
        <f>ROUND(I99*H99,2)</f>
        <v>0</v>
      </c>
      <c r="K99" s="182" t="s">
        <v>153</v>
      </c>
      <c r="L99" s="41"/>
      <c r="M99" s="187" t="s">
        <v>19</v>
      </c>
      <c r="N99" s="188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154</v>
      </c>
      <c r="AT99" s="191" t="s">
        <v>149</v>
      </c>
      <c r="AU99" s="191" t="s">
        <v>80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154</v>
      </c>
      <c r="BM99" s="191" t="s">
        <v>1923</v>
      </c>
    </row>
    <row r="100" spans="1:65" s="2" customFormat="1" ht="48.75">
      <c r="A100" s="36"/>
      <c r="B100" s="37"/>
      <c r="C100" s="38"/>
      <c r="D100" s="193" t="s">
        <v>156</v>
      </c>
      <c r="E100" s="38"/>
      <c r="F100" s="194" t="s">
        <v>1924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80</v>
      </c>
    </row>
    <row r="101" spans="1:65" s="14" customFormat="1" ht="22.5">
      <c r="B101" s="208"/>
      <c r="C101" s="209"/>
      <c r="D101" s="193" t="s">
        <v>158</v>
      </c>
      <c r="E101" s="210" t="s">
        <v>19</v>
      </c>
      <c r="F101" s="211" t="s">
        <v>1925</v>
      </c>
      <c r="G101" s="209"/>
      <c r="H101" s="212">
        <v>10.962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3" customFormat="1" ht="11.25">
      <c r="B102" s="198"/>
      <c r="C102" s="199"/>
      <c r="D102" s="193" t="s">
        <v>158</v>
      </c>
      <c r="E102" s="200" t="s">
        <v>19</v>
      </c>
      <c r="F102" s="201" t="s">
        <v>1926</v>
      </c>
      <c r="G102" s="199"/>
      <c r="H102" s="200" t="s">
        <v>19</v>
      </c>
      <c r="I102" s="202"/>
      <c r="J102" s="199"/>
      <c r="K102" s="199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158</v>
      </c>
      <c r="AU102" s="207" t="s">
        <v>80</v>
      </c>
      <c r="AV102" s="13" t="s">
        <v>78</v>
      </c>
      <c r="AW102" s="13" t="s">
        <v>33</v>
      </c>
      <c r="AX102" s="13" t="s">
        <v>71</v>
      </c>
      <c r="AY102" s="207" t="s">
        <v>146</v>
      </c>
    </row>
    <row r="103" spans="1:65" s="14" customFormat="1" ht="11.25">
      <c r="B103" s="208"/>
      <c r="C103" s="209"/>
      <c r="D103" s="193" t="s">
        <v>158</v>
      </c>
      <c r="E103" s="210" t="s">
        <v>19</v>
      </c>
      <c r="F103" s="211" t="s">
        <v>1927</v>
      </c>
      <c r="G103" s="209"/>
      <c r="H103" s="212">
        <v>14.324999999999999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158</v>
      </c>
      <c r="AU103" s="218" t="s">
        <v>80</v>
      </c>
      <c r="AV103" s="14" t="s">
        <v>80</v>
      </c>
      <c r="AW103" s="14" t="s">
        <v>33</v>
      </c>
      <c r="AX103" s="14" t="s">
        <v>71</v>
      </c>
      <c r="AY103" s="218" t="s">
        <v>146</v>
      </c>
    </row>
    <row r="104" spans="1:65" s="14" customFormat="1" ht="11.25">
      <c r="B104" s="208"/>
      <c r="C104" s="209"/>
      <c r="D104" s="193" t="s">
        <v>158</v>
      </c>
      <c r="E104" s="210" t="s">
        <v>19</v>
      </c>
      <c r="F104" s="211" t="s">
        <v>1928</v>
      </c>
      <c r="G104" s="209"/>
      <c r="H104" s="212">
        <v>1.61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158</v>
      </c>
      <c r="AU104" s="218" t="s">
        <v>80</v>
      </c>
      <c r="AV104" s="14" t="s">
        <v>80</v>
      </c>
      <c r="AW104" s="14" t="s">
        <v>33</v>
      </c>
      <c r="AX104" s="14" t="s">
        <v>71</v>
      </c>
      <c r="AY104" s="218" t="s">
        <v>146</v>
      </c>
    </row>
    <row r="105" spans="1:65" s="15" customFormat="1" ht="11.25">
      <c r="B105" s="219"/>
      <c r="C105" s="220"/>
      <c r="D105" s="193" t="s">
        <v>158</v>
      </c>
      <c r="E105" s="221" t="s">
        <v>19</v>
      </c>
      <c r="F105" s="222" t="s">
        <v>161</v>
      </c>
      <c r="G105" s="220"/>
      <c r="H105" s="223">
        <v>26.896999999999998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158</v>
      </c>
      <c r="AU105" s="229" t="s">
        <v>80</v>
      </c>
      <c r="AV105" s="15" t="s">
        <v>154</v>
      </c>
      <c r="AW105" s="15" t="s">
        <v>33</v>
      </c>
      <c r="AX105" s="15" t="s">
        <v>78</v>
      </c>
      <c r="AY105" s="229" t="s">
        <v>146</v>
      </c>
    </row>
    <row r="106" spans="1:65" s="2" customFormat="1" ht="16.5" customHeight="1">
      <c r="A106" s="36"/>
      <c r="B106" s="37"/>
      <c r="C106" s="180" t="s">
        <v>154</v>
      </c>
      <c r="D106" s="180" t="s">
        <v>149</v>
      </c>
      <c r="E106" s="181" t="s">
        <v>1929</v>
      </c>
      <c r="F106" s="182" t="s">
        <v>1930</v>
      </c>
      <c r="G106" s="183" t="s">
        <v>164</v>
      </c>
      <c r="H106" s="184">
        <v>30.887</v>
      </c>
      <c r="I106" s="185"/>
      <c r="J106" s="186">
        <f>ROUND(I106*H106,2)</f>
        <v>0</v>
      </c>
      <c r="K106" s="182" t="s">
        <v>153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154</v>
      </c>
      <c r="BM106" s="191" t="s">
        <v>1931</v>
      </c>
    </row>
    <row r="107" spans="1:65" s="2" customFormat="1" ht="78">
      <c r="A107" s="36"/>
      <c r="B107" s="37"/>
      <c r="C107" s="38"/>
      <c r="D107" s="193" t="s">
        <v>156</v>
      </c>
      <c r="E107" s="38"/>
      <c r="F107" s="194" t="s">
        <v>1932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80</v>
      </c>
    </row>
    <row r="108" spans="1:65" s="14" customFormat="1" ht="11.25">
      <c r="B108" s="208"/>
      <c r="C108" s="209"/>
      <c r="D108" s="193" t="s">
        <v>158</v>
      </c>
      <c r="E108" s="210" t="s">
        <v>19</v>
      </c>
      <c r="F108" s="211" t="s">
        <v>1933</v>
      </c>
      <c r="G108" s="209"/>
      <c r="H108" s="212">
        <v>25.774999999999999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158</v>
      </c>
      <c r="AU108" s="218" t="s">
        <v>80</v>
      </c>
      <c r="AV108" s="14" t="s">
        <v>80</v>
      </c>
      <c r="AW108" s="14" t="s">
        <v>33</v>
      </c>
      <c r="AX108" s="14" t="s">
        <v>71</v>
      </c>
      <c r="AY108" s="218" t="s">
        <v>146</v>
      </c>
    </row>
    <row r="109" spans="1:65" s="13" customFormat="1" ht="11.25">
      <c r="B109" s="198"/>
      <c r="C109" s="199"/>
      <c r="D109" s="193" t="s">
        <v>158</v>
      </c>
      <c r="E109" s="200" t="s">
        <v>19</v>
      </c>
      <c r="F109" s="201" t="s">
        <v>1934</v>
      </c>
      <c r="G109" s="199"/>
      <c r="H109" s="200" t="s">
        <v>19</v>
      </c>
      <c r="I109" s="202"/>
      <c r="J109" s="199"/>
      <c r="K109" s="199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158</v>
      </c>
      <c r="AU109" s="207" t="s">
        <v>80</v>
      </c>
      <c r="AV109" s="13" t="s">
        <v>78</v>
      </c>
      <c r="AW109" s="13" t="s">
        <v>33</v>
      </c>
      <c r="AX109" s="13" t="s">
        <v>71</v>
      </c>
      <c r="AY109" s="207" t="s">
        <v>146</v>
      </c>
    </row>
    <row r="110" spans="1:65" s="14" customFormat="1" ht="11.25">
      <c r="B110" s="208"/>
      <c r="C110" s="209"/>
      <c r="D110" s="193" t="s">
        <v>158</v>
      </c>
      <c r="E110" s="210" t="s">
        <v>19</v>
      </c>
      <c r="F110" s="211" t="s">
        <v>1935</v>
      </c>
      <c r="G110" s="209"/>
      <c r="H110" s="212">
        <v>3.9889999999999999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158</v>
      </c>
      <c r="AU110" s="218" t="s">
        <v>80</v>
      </c>
      <c r="AV110" s="14" t="s">
        <v>80</v>
      </c>
      <c r="AW110" s="14" t="s">
        <v>33</v>
      </c>
      <c r="AX110" s="14" t="s">
        <v>71</v>
      </c>
      <c r="AY110" s="218" t="s">
        <v>146</v>
      </c>
    </row>
    <row r="111" spans="1:65" s="14" customFormat="1" ht="11.25">
      <c r="B111" s="208"/>
      <c r="C111" s="209"/>
      <c r="D111" s="193" t="s">
        <v>158</v>
      </c>
      <c r="E111" s="210" t="s">
        <v>19</v>
      </c>
      <c r="F111" s="211" t="s">
        <v>1936</v>
      </c>
      <c r="G111" s="209"/>
      <c r="H111" s="212">
        <v>1.123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158</v>
      </c>
      <c r="AU111" s="218" t="s">
        <v>80</v>
      </c>
      <c r="AV111" s="14" t="s">
        <v>80</v>
      </c>
      <c r="AW111" s="14" t="s">
        <v>33</v>
      </c>
      <c r="AX111" s="14" t="s">
        <v>71</v>
      </c>
      <c r="AY111" s="218" t="s">
        <v>146</v>
      </c>
    </row>
    <row r="112" spans="1:65" s="15" customFormat="1" ht="11.25">
      <c r="B112" s="219"/>
      <c r="C112" s="220"/>
      <c r="D112" s="193" t="s">
        <v>158</v>
      </c>
      <c r="E112" s="221" t="s">
        <v>19</v>
      </c>
      <c r="F112" s="222" t="s">
        <v>161</v>
      </c>
      <c r="G112" s="220"/>
      <c r="H112" s="223">
        <v>30.887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158</v>
      </c>
      <c r="AU112" s="229" t="s">
        <v>80</v>
      </c>
      <c r="AV112" s="15" t="s">
        <v>154</v>
      </c>
      <c r="AW112" s="15" t="s">
        <v>33</v>
      </c>
      <c r="AX112" s="15" t="s">
        <v>78</v>
      </c>
      <c r="AY112" s="229" t="s">
        <v>146</v>
      </c>
    </row>
    <row r="113" spans="1:65" s="2" customFormat="1" ht="16.5" customHeight="1">
      <c r="A113" s="36"/>
      <c r="B113" s="37"/>
      <c r="C113" s="230" t="s">
        <v>147</v>
      </c>
      <c r="D113" s="230" t="s">
        <v>170</v>
      </c>
      <c r="E113" s="231" t="s">
        <v>1937</v>
      </c>
      <c r="F113" s="232" t="s">
        <v>184</v>
      </c>
      <c r="G113" s="233" t="s">
        <v>173</v>
      </c>
      <c r="H113" s="234">
        <v>52.508000000000003</v>
      </c>
      <c r="I113" s="235"/>
      <c r="J113" s="236">
        <f>ROUND(I113*H113,2)</f>
        <v>0</v>
      </c>
      <c r="K113" s="232" t="s">
        <v>153</v>
      </c>
      <c r="L113" s="237"/>
      <c r="M113" s="238" t="s">
        <v>19</v>
      </c>
      <c r="N113" s="239" t="s">
        <v>42</v>
      </c>
      <c r="O113" s="66"/>
      <c r="P113" s="189">
        <f>O113*H113</f>
        <v>0</v>
      </c>
      <c r="Q113" s="189">
        <v>1</v>
      </c>
      <c r="R113" s="189">
        <f>Q113*H113</f>
        <v>52.508000000000003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174</v>
      </c>
      <c r="AT113" s="191" t="s">
        <v>170</v>
      </c>
      <c r="AU113" s="191" t="s">
        <v>80</v>
      </c>
      <c r="AY113" s="19" t="s">
        <v>146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78</v>
      </c>
      <c r="BK113" s="192">
        <f>ROUND(I113*H113,2)</f>
        <v>0</v>
      </c>
      <c r="BL113" s="19" t="s">
        <v>154</v>
      </c>
      <c r="BM113" s="191" t="s">
        <v>1938</v>
      </c>
    </row>
    <row r="114" spans="1:65" s="2" customFormat="1" ht="11.25">
      <c r="A114" s="36"/>
      <c r="B114" s="37"/>
      <c r="C114" s="38"/>
      <c r="D114" s="193" t="s">
        <v>156</v>
      </c>
      <c r="E114" s="38"/>
      <c r="F114" s="194" t="s">
        <v>184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156</v>
      </c>
      <c r="AU114" s="19" t="s">
        <v>80</v>
      </c>
    </row>
    <row r="115" spans="1:65" s="14" customFormat="1" ht="11.25">
      <c r="B115" s="208"/>
      <c r="C115" s="209"/>
      <c r="D115" s="193" t="s">
        <v>158</v>
      </c>
      <c r="E115" s="210" t="s">
        <v>19</v>
      </c>
      <c r="F115" s="211" t="s">
        <v>1939</v>
      </c>
      <c r="G115" s="209"/>
      <c r="H115" s="212">
        <v>52.508000000000003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158</v>
      </c>
      <c r="AU115" s="218" t="s">
        <v>80</v>
      </c>
      <c r="AV115" s="14" t="s">
        <v>80</v>
      </c>
      <c r="AW115" s="14" t="s">
        <v>33</v>
      </c>
      <c r="AX115" s="14" t="s">
        <v>71</v>
      </c>
      <c r="AY115" s="218" t="s">
        <v>146</v>
      </c>
    </row>
    <row r="116" spans="1:65" s="15" customFormat="1" ht="11.25">
      <c r="B116" s="219"/>
      <c r="C116" s="220"/>
      <c r="D116" s="193" t="s">
        <v>158</v>
      </c>
      <c r="E116" s="221" t="s">
        <v>19</v>
      </c>
      <c r="F116" s="222" t="s">
        <v>161</v>
      </c>
      <c r="G116" s="220"/>
      <c r="H116" s="223">
        <v>52.508000000000003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158</v>
      </c>
      <c r="AU116" s="229" t="s">
        <v>80</v>
      </c>
      <c r="AV116" s="15" t="s">
        <v>154</v>
      </c>
      <c r="AW116" s="15" t="s">
        <v>33</v>
      </c>
      <c r="AX116" s="15" t="s">
        <v>78</v>
      </c>
      <c r="AY116" s="229" t="s">
        <v>146</v>
      </c>
    </row>
    <row r="117" spans="1:65" s="2" customFormat="1" ht="24.2" customHeight="1">
      <c r="A117" s="36"/>
      <c r="B117" s="37"/>
      <c r="C117" s="180" t="s">
        <v>189</v>
      </c>
      <c r="D117" s="180" t="s">
        <v>149</v>
      </c>
      <c r="E117" s="181" t="s">
        <v>230</v>
      </c>
      <c r="F117" s="182" t="s">
        <v>231</v>
      </c>
      <c r="G117" s="183" t="s">
        <v>224</v>
      </c>
      <c r="H117" s="184">
        <v>1.2999999999999999E-2</v>
      </c>
      <c r="I117" s="185"/>
      <c r="J117" s="186">
        <f>ROUND(I117*H117,2)</f>
        <v>0</v>
      </c>
      <c r="K117" s="182" t="s">
        <v>153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154</v>
      </c>
      <c r="AT117" s="191" t="s">
        <v>149</v>
      </c>
      <c r="AU117" s="191" t="s">
        <v>80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154</v>
      </c>
      <c r="BM117" s="191" t="s">
        <v>1940</v>
      </c>
    </row>
    <row r="118" spans="1:65" s="2" customFormat="1" ht="48.75">
      <c r="A118" s="36"/>
      <c r="B118" s="37"/>
      <c r="C118" s="38"/>
      <c r="D118" s="193" t="s">
        <v>156</v>
      </c>
      <c r="E118" s="38"/>
      <c r="F118" s="194" t="s">
        <v>233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80</v>
      </c>
    </row>
    <row r="119" spans="1:65" s="14" customFormat="1" ht="11.25">
      <c r="B119" s="208"/>
      <c r="C119" s="209"/>
      <c r="D119" s="193" t="s">
        <v>158</v>
      </c>
      <c r="E119" s="210" t="s">
        <v>19</v>
      </c>
      <c r="F119" s="211" t="s">
        <v>1941</v>
      </c>
      <c r="G119" s="209"/>
      <c r="H119" s="212">
        <v>1.2999999999999999E-2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158</v>
      </c>
      <c r="AU119" s="218" t="s">
        <v>80</v>
      </c>
      <c r="AV119" s="14" t="s">
        <v>80</v>
      </c>
      <c r="AW119" s="14" t="s">
        <v>33</v>
      </c>
      <c r="AX119" s="14" t="s">
        <v>71</v>
      </c>
      <c r="AY119" s="218" t="s">
        <v>146</v>
      </c>
    </row>
    <row r="120" spans="1:65" s="15" customFormat="1" ht="11.25">
      <c r="B120" s="219"/>
      <c r="C120" s="220"/>
      <c r="D120" s="193" t="s">
        <v>158</v>
      </c>
      <c r="E120" s="221" t="s">
        <v>19</v>
      </c>
      <c r="F120" s="222" t="s">
        <v>161</v>
      </c>
      <c r="G120" s="220"/>
      <c r="H120" s="223">
        <v>1.2999999999999999E-2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158</v>
      </c>
      <c r="AU120" s="229" t="s">
        <v>80</v>
      </c>
      <c r="AV120" s="15" t="s">
        <v>154</v>
      </c>
      <c r="AW120" s="15" t="s">
        <v>33</v>
      </c>
      <c r="AX120" s="15" t="s">
        <v>78</v>
      </c>
      <c r="AY120" s="229" t="s">
        <v>146</v>
      </c>
    </row>
    <row r="121" spans="1:65" s="2" customFormat="1" ht="24.2" customHeight="1">
      <c r="A121" s="36"/>
      <c r="B121" s="37"/>
      <c r="C121" s="180" t="s">
        <v>195</v>
      </c>
      <c r="D121" s="180" t="s">
        <v>149</v>
      </c>
      <c r="E121" s="181" t="s">
        <v>244</v>
      </c>
      <c r="F121" s="182" t="s">
        <v>245</v>
      </c>
      <c r="G121" s="183" t="s">
        <v>224</v>
      </c>
      <c r="H121" s="184">
        <v>1.2999999999999999E-2</v>
      </c>
      <c r="I121" s="185"/>
      <c r="J121" s="186">
        <f>ROUND(I121*H121,2)</f>
        <v>0</v>
      </c>
      <c r="K121" s="182" t="s">
        <v>153</v>
      </c>
      <c r="L121" s="41"/>
      <c r="M121" s="187" t="s">
        <v>19</v>
      </c>
      <c r="N121" s="188" t="s">
        <v>42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154</v>
      </c>
      <c r="AT121" s="191" t="s">
        <v>149</v>
      </c>
      <c r="AU121" s="191" t="s">
        <v>80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78</v>
      </c>
      <c r="BK121" s="192">
        <f>ROUND(I121*H121,2)</f>
        <v>0</v>
      </c>
      <c r="BL121" s="19" t="s">
        <v>154</v>
      </c>
      <c r="BM121" s="191" t="s">
        <v>1942</v>
      </c>
    </row>
    <row r="122" spans="1:65" s="2" customFormat="1" ht="58.5">
      <c r="A122" s="36"/>
      <c r="B122" s="37"/>
      <c r="C122" s="38"/>
      <c r="D122" s="193" t="s">
        <v>156</v>
      </c>
      <c r="E122" s="38"/>
      <c r="F122" s="194" t="s">
        <v>247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156</v>
      </c>
      <c r="AU122" s="19" t="s">
        <v>80</v>
      </c>
    </row>
    <row r="123" spans="1:65" s="14" customFormat="1" ht="11.25">
      <c r="B123" s="208"/>
      <c r="C123" s="209"/>
      <c r="D123" s="193" t="s">
        <v>158</v>
      </c>
      <c r="E123" s="210" t="s">
        <v>19</v>
      </c>
      <c r="F123" s="211" t="s">
        <v>1941</v>
      </c>
      <c r="G123" s="209"/>
      <c r="H123" s="212">
        <v>1.2999999999999999E-2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158</v>
      </c>
      <c r="AU123" s="218" t="s">
        <v>80</v>
      </c>
      <c r="AV123" s="14" t="s">
        <v>80</v>
      </c>
      <c r="AW123" s="14" t="s">
        <v>33</v>
      </c>
      <c r="AX123" s="14" t="s">
        <v>71</v>
      </c>
      <c r="AY123" s="218" t="s">
        <v>146</v>
      </c>
    </row>
    <row r="124" spans="1:65" s="15" customFormat="1" ht="11.25">
      <c r="B124" s="219"/>
      <c r="C124" s="220"/>
      <c r="D124" s="193" t="s">
        <v>158</v>
      </c>
      <c r="E124" s="221" t="s">
        <v>19</v>
      </c>
      <c r="F124" s="222" t="s">
        <v>161</v>
      </c>
      <c r="G124" s="220"/>
      <c r="H124" s="223">
        <v>1.2999999999999999E-2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158</v>
      </c>
      <c r="AU124" s="229" t="s">
        <v>80</v>
      </c>
      <c r="AV124" s="15" t="s">
        <v>154</v>
      </c>
      <c r="AW124" s="15" t="s">
        <v>33</v>
      </c>
      <c r="AX124" s="15" t="s">
        <v>78</v>
      </c>
      <c r="AY124" s="229" t="s">
        <v>146</v>
      </c>
    </row>
    <row r="125" spans="1:65" s="2" customFormat="1" ht="21.75" customHeight="1">
      <c r="A125" s="36"/>
      <c r="B125" s="37"/>
      <c r="C125" s="230" t="s">
        <v>174</v>
      </c>
      <c r="D125" s="230" t="s">
        <v>170</v>
      </c>
      <c r="E125" s="231" t="s">
        <v>1943</v>
      </c>
      <c r="F125" s="232" t="s">
        <v>362</v>
      </c>
      <c r="G125" s="233" t="s">
        <v>209</v>
      </c>
      <c r="H125" s="234">
        <v>44</v>
      </c>
      <c r="I125" s="235"/>
      <c r="J125" s="236">
        <f>ROUND(I125*H125,2)</f>
        <v>0</v>
      </c>
      <c r="K125" s="232" t="s">
        <v>153</v>
      </c>
      <c r="L125" s="237"/>
      <c r="M125" s="238" t="s">
        <v>19</v>
      </c>
      <c r="N125" s="239" t="s">
        <v>42</v>
      </c>
      <c r="O125" s="66"/>
      <c r="P125" s="189">
        <f>O125*H125</f>
        <v>0</v>
      </c>
      <c r="Q125" s="189">
        <v>1.8000000000000001E-4</v>
      </c>
      <c r="R125" s="189">
        <f>Q125*H125</f>
        <v>7.92E-3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174</v>
      </c>
      <c r="AT125" s="191" t="s">
        <v>170</v>
      </c>
      <c r="AU125" s="191" t="s">
        <v>80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154</v>
      </c>
      <c r="BM125" s="191" t="s">
        <v>1944</v>
      </c>
    </row>
    <row r="126" spans="1:65" s="2" customFormat="1" ht="11.25">
      <c r="A126" s="36"/>
      <c r="B126" s="37"/>
      <c r="C126" s="38"/>
      <c r="D126" s="193" t="s">
        <v>156</v>
      </c>
      <c r="E126" s="38"/>
      <c r="F126" s="194" t="s">
        <v>362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80</v>
      </c>
    </row>
    <row r="127" spans="1:65" s="14" customFormat="1" ht="11.25">
      <c r="B127" s="208"/>
      <c r="C127" s="209"/>
      <c r="D127" s="193" t="s">
        <v>158</v>
      </c>
      <c r="E127" s="210" t="s">
        <v>19</v>
      </c>
      <c r="F127" s="211" t="s">
        <v>1945</v>
      </c>
      <c r="G127" s="209"/>
      <c r="H127" s="212">
        <v>44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158</v>
      </c>
      <c r="AU127" s="218" t="s">
        <v>80</v>
      </c>
      <c r="AV127" s="14" t="s">
        <v>80</v>
      </c>
      <c r="AW127" s="14" t="s">
        <v>33</v>
      </c>
      <c r="AX127" s="14" t="s">
        <v>71</v>
      </c>
      <c r="AY127" s="218" t="s">
        <v>146</v>
      </c>
    </row>
    <row r="128" spans="1:65" s="15" customFormat="1" ht="11.25">
      <c r="B128" s="219"/>
      <c r="C128" s="220"/>
      <c r="D128" s="193" t="s">
        <v>158</v>
      </c>
      <c r="E128" s="221" t="s">
        <v>19</v>
      </c>
      <c r="F128" s="222" t="s">
        <v>161</v>
      </c>
      <c r="G128" s="220"/>
      <c r="H128" s="223">
        <v>44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158</v>
      </c>
      <c r="AU128" s="229" t="s">
        <v>80</v>
      </c>
      <c r="AV128" s="15" t="s">
        <v>154</v>
      </c>
      <c r="AW128" s="15" t="s">
        <v>33</v>
      </c>
      <c r="AX128" s="15" t="s">
        <v>78</v>
      </c>
      <c r="AY128" s="229" t="s">
        <v>146</v>
      </c>
    </row>
    <row r="129" spans="1:65" s="2" customFormat="1" ht="24.2" customHeight="1">
      <c r="A129" s="36"/>
      <c r="B129" s="37"/>
      <c r="C129" s="180" t="s">
        <v>206</v>
      </c>
      <c r="D129" s="180" t="s">
        <v>149</v>
      </c>
      <c r="E129" s="181" t="s">
        <v>257</v>
      </c>
      <c r="F129" s="182" t="s">
        <v>258</v>
      </c>
      <c r="G129" s="183" t="s">
        <v>209</v>
      </c>
      <c r="H129" s="184">
        <v>4</v>
      </c>
      <c r="I129" s="185"/>
      <c r="J129" s="186">
        <f>ROUND(I129*H129,2)</f>
        <v>0</v>
      </c>
      <c r="K129" s="182" t="s">
        <v>153</v>
      </c>
      <c r="L129" s="41"/>
      <c r="M129" s="187" t="s">
        <v>19</v>
      </c>
      <c r="N129" s="188" t="s">
        <v>42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80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78</v>
      </c>
      <c r="BK129" s="192">
        <f>ROUND(I129*H129,2)</f>
        <v>0</v>
      </c>
      <c r="BL129" s="19" t="s">
        <v>154</v>
      </c>
      <c r="BM129" s="191" t="s">
        <v>1946</v>
      </c>
    </row>
    <row r="130" spans="1:65" s="2" customFormat="1" ht="29.25">
      <c r="A130" s="36"/>
      <c r="B130" s="37"/>
      <c r="C130" s="38"/>
      <c r="D130" s="193" t="s">
        <v>156</v>
      </c>
      <c r="E130" s="38"/>
      <c r="F130" s="194" t="s">
        <v>260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80</v>
      </c>
    </row>
    <row r="131" spans="1:65" s="13" customFormat="1" ht="11.25">
      <c r="B131" s="198"/>
      <c r="C131" s="199"/>
      <c r="D131" s="193" t="s">
        <v>158</v>
      </c>
      <c r="E131" s="200" t="s">
        <v>19</v>
      </c>
      <c r="F131" s="201" t="s">
        <v>1947</v>
      </c>
      <c r="G131" s="199"/>
      <c r="H131" s="200" t="s">
        <v>19</v>
      </c>
      <c r="I131" s="202"/>
      <c r="J131" s="199"/>
      <c r="K131" s="199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158</v>
      </c>
      <c r="AU131" s="207" t="s">
        <v>80</v>
      </c>
      <c r="AV131" s="13" t="s">
        <v>78</v>
      </c>
      <c r="AW131" s="13" t="s">
        <v>33</v>
      </c>
      <c r="AX131" s="13" t="s">
        <v>71</v>
      </c>
      <c r="AY131" s="207" t="s">
        <v>146</v>
      </c>
    </row>
    <row r="132" spans="1:65" s="14" customFormat="1" ht="11.25">
      <c r="B132" s="208"/>
      <c r="C132" s="209"/>
      <c r="D132" s="193" t="s">
        <v>158</v>
      </c>
      <c r="E132" s="210" t="s">
        <v>19</v>
      </c>
      <c r="F132" s="211" t="s">
        <v>1948</v>
      </c>
      <c r="G132" s="209"/>
      <c r="H132" s="212">
        <v>4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158</v>
      </c>
      <c r="AU132" s="218" t="s">
        <v>80</v>
      </c>
      <c r="AV132" s="14" t="s">
        <v>80</v>
      </c>
      <c r="AW132" s="14" t="s">
        <v>33</v>
      </c>
      <c r="AX132" s="14" t="s">
        <v>78</v>
      </c>
      <c r="AY132" s="218" t="s">
        <v>146</v>
      </c>
    </row>
    <row r="133" spans="1:65" s="2" customFormat="1" ht="24.2" customHeight="1">
      <c r="A133" s="36"/>
      <c r="B133" s="37"/>
      <c r="C133" s="180" t="s">
        <v>214</v>
      </c>
      <c r="D133" s="180" t="s">
        <v>149</v>
      </c>
      <c r="E133" s="181" t="s">
        <v>289</v>
      </c>
      <c r="F133" s="182" t="s">
        <v>290</v>
      </c>
      <c r="G133" s="183" t="s">
        <v>251</v>
      </c>
      <c r="H133" s="184">
        <v>33.6</v>
      </c>
      <c r="I133" s="185"/>
      <c r="J133" s="186">
        <f>ROUND(I133*H133,2)</f>
        <v>0</v>
      </c>
      <c r="K133" s="182" t="s">
        <v>153</v>
      </c>
      <c r="L133" s="41"/>
      <c r="M133" s="187" t="s">
        <v>19</v>
      </c>
      <c r="N133" s="188" t="s">
        <v>42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154</v>
      </c>
      <c r="AT133" s="191" t="s">
        <v>149</v>
      </c>
      <c r="AU133" s="191" t="s">
        <v>80</v>
      </c>
      <c r="AY133" s="19" t="s">
        <v>146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78</v>
      </c>
      <c r="BK133" s="192">
        <f>ROUND(I133*H133,2)</f>
        <v>0</v>
      </c>
      <c r="BL133" s="19" t="s">
        <v>154</v>
      </c>
      <c r="BM133" s="191" t="s">
        <v>1949</v>
      </c>
    </row>
    <row r="134" spans="1:65" s="2" customFormat="1" ht="78">
      <c r="A134" s="36"/>
      <c r="B134" s="37"/>
      <c r="C134" s="38"/>
      <c r="D134" s="193" t="s">
        <v>156</v>
      </c>
      <c r="E134" s="38"/>
      <c r="F134" s="194" t="s">
        <v>292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156</v>
      </c>
      <c r="AU134" s="19" t="s">
        <v>80</v>
      </c>
    </row>
    <row r="135" spans="1:65" s="14" customFormat="1" ht="11.25">
      <c r="B135" s="208"/>
      <c r="C135" s="209"/>
      <c r="D135" s="193" t="s">
        <v>158</v>
      </c>
      <c r="E135" s="210" t="s">
        <v>19</v>
      </c>
      <c r="F135" s="211" t="s">
        <v>1950</v>
      </c>
      <c r="G135" s="209"/>
      <c r="H135" s="212">
        <v>33.6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158</v>
      </c>
      <c r="AU135" s="218" t="s">
        <v>80</v>
      </c>
      <c r="AV135" s="14" t="s">
        <v>80</v>
      </c>
      <c r="AW135" s="14" t="s">
        <v>33</v>
      </c>
      <c r="AX135" s="14" t="s">
        <v>71</v>
      </c>
      <c r="AY135" s="218" t="s">
        <v>146</v>
      </c>
    </row>
    <row r="136" spans="1:65" s="15" customFormat="1" ht="11.25">
      <c r="B136" s="219"/>
      <c r="C136" s="220"/>
      <c r="D136" s="193" t="s">
        <v>158</v>
      </c>
      <c r="E136" s="221" t="s">
        <v>19</v>
      </c>
      <c r="F136" s="222" t="s">
        <v>161</v>
      </c>
      <c r="G136" s="220"/>
      <c r="H136" s="223">
        <v>33.6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158</v>
      </c>
      <c r="AU136" s="229" t="s">
        <v>80</v>
      </c>
      <c r="AV136" s="15" t="s">
        <v>154</v>
      </c>
      <c r="AW136" s="15" t="s">
        <v>33</v>
      </c>
      <c r="AX136" s="15" t="s">
        <v>78</v>
      </c>
      <c r="AY136" s="229" t="s">
        <v>146</v>
      </c>
    </row>
    <row r="137" spans="1:65" s="2" customFormat="1" ht="24.2" customHeight="1">
      <c r="A137" s="36"/>
      <c r="B137" s="37"/>
      <c r="C137" s="180" t="s">
        <v>221</v>
      </c>
      <c r="D137" s="180" t="s">
        <v>149</v>
      </c>
      <c r="E137" s="181" t="s">
        <v>312</v>
      </c>
      <c r="F137" s="182" t="s">
        <v>313</v>
      </c>
      <c r="G137" s="183" t="s">
        <v>251</v>
      </c>
      <c r="H137" s="184">
        <v>67.2</v>
      </c>
      <c r="I137" s="185"/>
      <c r="J137" s="186">
        <f>ROUND(I137*H137,2)</f>
        <v>0</v>
      </c>
      <c r="K137" s="182" t="s">
        <v>153</v>
      </c>
      <c r="L137" s="41"/>
      <c r="M137" s="187" t="s">
        <v>19</v>
      </c>
      <c r="N137" s="188" t="s">
        <v>42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154</v>
      </c>
      <c r="AT137" s="191" t="s">
        <v>149</v>
      </c>
      <c r="AU137" s="191" t="s">
        <v>80</v>
      </c>
      <c r="AY137" s="19" t="s">
        <v>146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78</v>
      </c>
      <c r="BK137" s="192">
        <f>ROUND(I137*H137,2)</f>
        <v>0</v>
      </c>
      <c r="BL137" s="19" t="s">
        <v>154</v>
      </c>
      <c r="BM137" s="191" t="s">
        <v>1951</v>
      </c>
    </row>
    <row r="138" spans="1:65" s="2" customFormat="1" ht="78">
      <c r="A138" s="36"/>
      <c r="B138" s="37"/>
      <c r="C138" s="38"/>
      <c r="D138" s="193" t="s">
        <v>156</v>
      </c>
      <c r="E138" s="38"/>
      <c r="F138" s="194" t="s">
        <v>315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156</v>
      </c>
      <c r="AU138" s="19" t="s">
        <v>80</v>
      </c>
    </row>
    <row r="139" spans="1:65" s="14" customFormat="1" ht="11.25">
      <c r="B139" s="208"/>
      <c r="C139" s="209"/>
      <c r="D139" s="193" t="s">
        <v>158</v>
      </c>
      <c r="E139" s="210" t="s">
        <v>19</v>
      </c>
      <c r="F139" s="211" t="s">
        <v>1952</v>
      </c>
      <c r="G139" s="209"/>
      <c r="H139" s="212">
        <v>67.2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158</v>
      </c>
      <c r="AU139" s="218" t="s">
        <v>80</v>
      </c>
      <c r="AV139" s="14" t="s">
        <v>80</v>
      </c>
      <c r="AW139" s="14" t="s">
        <v>33</v>
      </c>
      <c r="AX139" s="14" t="s">
        <v>71</v>
      </c>
      <c r="AY139" s="218" t="s">
        <v>146</v>
      </c>
    </row>
    <row r="140" spans="1:65" s="15" customFormat="1" ht="11.25">
      <c r="B140" s="219"/>
      <c r="C140" s="220"/>
      <c r="D140" s="193" t="s">
        <v>158</v>
      </c>
      <c r="E140" s="221" t="s">
        <v>19</v>
      </c>
      <c r="F140" s="222" t="s">
        <v>161</v>
      </c>
      <c r="G140" s="220"/>
      <c r="H140" s="223">
        <v>67.2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158</v>
      </c>
      <c r="AU140" s="229" t="s">
        <v>80</v>
      </c>
      <c r="AV140" s="15" t="s">
        <v>154</v>
      </c>
      <c r="AW140" s="15" t="s">
        <v>33</v>
      </c>
      <c r="AX140" s="15" t="s">
        <v>78</v>
      </c>
      <c r="AY140" s="229" t="s">
        <v>146</v>
      </c>
    </row>
    <row r="141" spans="1:65" s="2" customFormat="1" ht="24.2" customHeight="1">
      <c r="A141" s="36"/>
      <c r="B141" s="37"/>
      <c r="C141" s="180" t="s">
        <v>229</v>
      </c>
      <c r="D141" s="180" t="s">
        <v>149</v>
      </c>
      <c r="E141" s="181" t="s">
        <v>324</v>
      </c>
      <c r="F141" s="182" t="s">
        <v>325</v>
      </c>
      <c r="G141" s="183" t="s">
        <v>326</v>
      </c>
      <c r="H141" s="184">
        <v>4</v>
      </c>
      <c r="I141" s="185"/>
      <c r="J141" s="186">
        <f>ROUND(I141*H141,2)</f>
        <v>0</v>
      </c>
      <c r="K141" s="182" t="s">
        <v>153</v>
      </c>
      <c r="L141" s="41"/>
      <c r="M141" s="187" t="s">
        <v>19</v>
      </c>
      <c r="N141" s="188" t="s">
        <v>42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154</v>
      </c>
      <c r="AT141" s="191" t="s">
        <v>149</v>
      </c>
      <c r="AU141" s="191" t="s">
        <v>80</v>
      </c>
      <c r="AY141" s="19" t="s">
        <v>146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78</v>
      </c>
      <c r="BK141" s="192">
        <f>ROUND(I141*H141,2)</f>
        <v>0</v>
      </c>
      <c r="BL141" s="19" t="s">
        <v>154</v>
      </c>
      <c r="BM141" s="191" t="s">
        <v>1953</v>
      </c>
    </row>
    <row r="142" spans="1:65" s="2" customFormat="1" ht="68.25">
      <c r="A142" s="36"/>
      <c r="B142" s="37"/>
      <c r="C142" s="38"/>
      <c r="D142" s="193" t="s">
        <v>156</v>
      </c>
      <c r="E142" s="38"/>
      <c r="F142" s="194" t="s">
        <v>328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156</v>
      </c>
      <c r="AU142" s="19" t="s">
        <v>80</v>
      </c>
    </row>
    <row r="143" spans="1:65" s="14" customFormat="1" ht="11.25">
      <c r="B143" s="208"/>
      <c r="C143" s="209"/>
      <c r="D143" s="193" t="s">
        <v>158</v>
      </c>
      <c r="E143" s="210" t="s">
        <v>19</v>
      </c>
      <c r="F143" s="211" t="s">
        <v>154</v>
      </c>
      <c r="G143" s="209"/>
      <c r="H143" s="212">
        <v>4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158</v>
      </c>
      <c r="AU143" s="218" t="s">
        <v>80</v>
      </c>
      <c r="AV143" s="14" t="s">
        <v>80</v>
      </c>
      <c r="AW143" s="14" t="s">
        <v>33</v>
      </c>
      <c r="AX143" s="14" t="s">
        <v>71</v>
      </c>
      <c r="AY143" s="218" t="s">
        <v>146</v>
      </c>
    </row>
    <row r="144" spans="1:65" s="15" customFormat="1" ht="11.25">
      <c r="B144" s="219"/>
      <c r="C144" s="220"/>
      <c r="D144" s="193" t="s">
        <v>158</v>
      </c>
      <c r="E144" s="221" t="s">
        <v>19</v>
      </c>
      <c r="F144" s="222" t="s">
        <v>161</v>
      </c>
      <c r="G144" s="220"/>
      <c r="H144" s="223">
        <v>4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158</v>
      </c>
      <c r="AU144" s="229" t="s">
        <v>80</v>
      </c>
      <c r="AV144" s="15" t="s">
        <v>154</v>
      </c>
      <c r="AW144" s="15" t="s">
        <v>33</v>
      </c>
      <c r="AX144" s="15" t="s">
        <v>78</v>
      </c>
      <c r="AY144" s="229" t="s">
        <v>146</v>
      </c>
    </row>
    <row r="145" spans="1:65" s="2" customFormat="1" ht="24.2" customHeight="1">
      <c r="A145" s="36"/>
      <c r="B145" s="37"/>
      <c r="C145" s="180" t="s">
        <v>236</v>
      </c>
      <c r="D145" s="180" t="s">
        <v>149</v>
      </c>
      <c r="E145" s="181" t="s">
        <v>332</v>
      </c>
      <c r="F145" s="182" t="s">
        <v>333</v>
      </c>
      <c r="G145" s="183" t="s">
        <v>326</v>
      </c>
      <c r="H145" s="184">
        <v>2</v>
      </c>
      <c r="I145" s="185"/>
      <c r="J145" s="186">
        <f>ROUND(I145*H145,2)</f>
        <v>0</v>
      </c>
      <c r="K145" s="182" t="s">
        <v>153</v>
      </c>
      <c r="L145" s="41"/>
      <c r="M145" s="187" t="s">
        <v>19</v>
      </c>
      <c r="N145" s="188" t="s">
        <v>42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154</v>
      </c>
      <c r="AT145" s="191" t="s">
        <v>149</v>
      </c>
      <c r="AU145" s="191" t="s">
        <v>80</v>
      </c>
      <c r="AY145" s="19" t="s">
        <v>146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78</v>
      </c>
      <c r="BK145" s="192">
        <f>ROUND(I145*H145,2)</f>
        <v>0</v>
      </c>
      <c r="BL145" s="19" t="s">
        <v>154</v>
      </c>
      <c r="BM145" s="191" t="s">
        <v>1954</v>
      </c>
    </row>
    <row r="146" spans="1:65" s="2" customFormat="1" ht="58.5">
      <c r="A146" s="36"/>
      <c r="B146" s="37"/>
      <c r="C146" s="38"/>
      <c r="D146" s="193" t="s">
        <v>156</v>
      </c>
      <c r="E146" s="38"/>
      <c r="F146" s="194" t="s">
        <v>335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156</v>
      </c>
      <c r="AU146" s="19" t="s">
        <v>80</v>
      </c>
    </row>
    <row r="147" spans="1:65" s="14" customFormat="1" ht="11.25">
      <c r="B147" s="208"/>
      <c r="C147" s="209"/>
      <c r="D147" s="193" t="s">
        <v>158</v>
      </c>
      <c r="E147" s="210" t="s">
        <v>19</v>
      </c>
      <c r="F147" s="211" t="s">
        <v>1955</v>
      </c>
      <c r="G147" s="209"/>
      <c r="H147" s="212">
        <v>2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158</v>
      </c>
      <c r="AU147" s="218" t="s">
        <v>80</v>
      </c>
      <c r="AV147" s="14" t="s">
        <v>80</v>
      </c>
      <c r="AW147" s="14" t="s">
        <v>33</v>
      </c>
      <c r="AX147" s="14" t="s">
        <v>71</v>
      </c>
      <c r="AY147" s="218" t="s">
        <v>146</v>
      </c>
    </row>
    <row r="148" spans="1:65" s="15" customFormat="1" ht="11.25">
      <c r="B148" s="219"/>
      <c r="C148" s="220"/>
      <c r="D148" s="193" t="s">
        <v>158</v>
      </c>
      <c r="E148" s="221" t="s">
        <v>19</v>
      </c>
      <c r="F148" s="222" t="s">
        <v>161</v>
      </c>
      <c r="G148" s="220"/>
      <c r="H148" s="223">
        <v>2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158</v>
      </c>
      <c r="AU148" s="229" t="s">
        <v>80</v>
      </c>
      <c r="AV148" s="15" t="s">
        <v>154</v>
      </c>
      <c r="AW148" s="15" t="s">
        <v>33</v>
      </c>
      <c r="AX148" s="15" t="s">
        <v>78</v>
      </c>
      <c r="AY148" s="229" t="s">
        <v>146</v>
      </c>
    </row>
    <row r="149" spans="1:65" s="2" customFormat="1" ht="37.9" customHeight="1">
      <c r="A149" s="36"/>
      <c r="B149" s="37"/>
      <c r="C149" s="180" t="s">
        <v>243</v>
      </c>
      <c r="D149" s="180" t="s">
        <v>149</v>
      </c>
      <c r="E149" s="181" t="s">
        <v>1956</v>
      </c>
      <c r="F149" s="182" t="s">
        <v>1957</v>
      </c>
      <c r="G149" s="183" t="s">
        <v>251</v>
      </c>
      <c r="H149" s="184">
        <v>200</v>
      </c>
      <c r="I149" s="185"/>
      <c r="J149" s="186">
        <f>ROUND(I149*H149,2)</f>
        <v>0</v>
      </c>
      <c r="K149" s="182" t="s">
        <v>153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154</v>
      </c>
      <c r="AT149" s="191" t="s">
        <v>149</v>
      </c>
      <c r="AU149" s="191" t="s">
        <v>80</v>
      </c>
      <c r="AY149" s="19" t="s">
        <v>146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154</v>
      </c>
      <c r="BM149" s="191" t="s">
        <v>1958</v>
      </c>
    </row>
    <row r="150" spans="1:65" s="2" customFormat="1" ht="58.5">
      <c r="A150" s="36"/>
      <c r="B150" s="37"/>
      <c r="C150" s="38"/>
      <c r="D150" s="193" t="s">
        <v>156</v>
      </c>
      <c r="E150" s="38"/>
      <c r="F150" s="194" t="s">
        <v>1959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156</v>
      </c>
      <c r="AU150" s="19" t="s">
        <v>80</v>
      </c>
    </row>
    <row r="151" spans="1:65" s="14" customFormat="1" ht="11.25">
      <c r="B151" s="208"/>
      <c r="C151" s="209"/>
      <c r="D151" s="193" t="s">
        <v>158</v>
      </c>
      <c r="E151" s="210" t="s">
        <v>19</v>
      </c>
      <c r="F151" s="211" t="s">
        <v>1960</v>
      </c>
      <c r="G151" s="209"/>
      <c r="H151" s="212">
        <v>100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158</v>
      </c>
      <c r="AU151" s="218" t="s">
        <v>80</v>
      </c>
      <c r="AV151" s="14" t="s">
        <v>80</v>
      </c>
      <c r="AW151" s="14" t="s">
        <v>33</v>
      </c>
      <c r="AX151" s="14" t="s">
        <v>71</v>
      </c>
      <c r="AY151" s="218" t="s">
        <v>146</v>
      </c>
    </row>
    <row r="152" spans="1:65" s="14" customFormat="1" ht="11.25">
      <c r="B152" s="208"/>
      <c r="C152" s="209"/>
      <c r="D152" s="193" t="s">
        <v>158</v>
      </c>
      <c r="E152" s="210" t="s">
        <v>19</v>
      </c>
      <c r="F152" s="211" t="s">
        <v>1961</v>
      </c>
      <c r="G152" s="209"/>
      <c r="H152" s="212">
        <v>100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158</v>
      </c>
      <c r="AU152" s="218" t="s">
        <v>80</v>
      </c>
      <c r="AV152" s="14" t="s">
        <v>80</v>
      </c>
      <c r="AW152" s="14" t="s">
        <v>33</v>
      </c>
      <c r="AX152" s="14" t="s">
        <v>71</v>
      </c>
      <c r="AY152" s="218" t="s">
        <v>146</v>
      </c>
    </row>
    <row r="153" spans="1:65" s="15" customFormat="1" ht="11.25">
      <c r="B153" s="219"/>
      <c r="C153" s="220"/>
      <c r="D153" s="193" t="s">
        <v>158</v>
      </c>
      <c r="E153" s="221" t="s">
        <v>19</v>
      </c>
      <c r="F153" s="222" t="s">
        <v>161</v>
      </c>
      <c r="G153" s="220"/>
      <c r="H153" s="223">
        <v>200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158</v>
      </c>
      <c r="AU153" s="229" t="s">
        <v>80</v>
      </c>
      <c r="AV153" s="15" t="s">
        <v>154</v>
      </c>
      <c r="AW153" s="15" t="s">
        <v>33</v>
      </c>
      <c r="AX153" s="15" t="s">
        <v>78</v>
      </c>
      <c r="AY153" s="229" t="s">
        <v>146</v>
      </c>
    </row>
    <row r="154" spans="1:65" s="2" customFormat="1" ht="37.9" customHeight="1">
      <c r="A154" s="36"/>
      <c r="B154" s="37"/>
      <c r="C154" s="180" t="s">
        <v>8</v>
      </c>
      <c r="D154" s="180" t="s">
        <v>149</v>
      </c>
      <c r="E154" s="181" t="s">
        <v>1962</v>
      </c>
      <c r="F154" s="182" t="s">
        <v>1963</v>
      </c>
      <c r="G154" s="183" t="s">
        <v>251</v>
      </c>
      <c r="H154" s="184">
        <v>200</v>
      </c>
      <c r="I154" s="185"/>
      <c r="J154" s="186">
        <f>ROUND(I154*H154,2)</f>
        <v>0</v>
      </c>
      <c r="K154" s="182" t="s">
        <v>153</v>
      </c>
      <c r="L154" s="41"/>
      <c r="M154" s="187" t="s">
        <v>19</v>
      </c>
      <c r="N154" s="188" t="s">
        <v>42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154</v>
      </c>
      <c r="AT154" s="191" t="s">
        <v>149</v>
      </c>
      <c r="AU154" s="191" t="s">
        <v>80</v>
      </c>
      <c r="AY154" s="19" t="s">
        <v>146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78</v>
      </c>
      <c r="BK154" s="192">
        <f>ROUND(I154*H154,2)</f>
        <v>0</v>
      </c>
      <c r="BL154" s="19" t="s">
        <v>154</v>
      </c>
      <c r="BM154" s="191" t="s">
        <v>1964</v>
      </c>
    </row>
    <row r="155" spans="1:65" s="2" customFormat="1" ht="58.5">
      <c r="A155" s="36"/>
      <c r="B155" s="37"/>
      <c r="C155" s="38"/>
      <c r="D155" s="193" t="s">
        <v>156</v>
      </c>
      <c r="E155" s="38"/>
      <c r="F155" s="194" t="s">
        <v>1965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156</v>
      </c>
      <c r="AU155" s="19" t="s">
        <v>80</v>
      </c>
    </row>
    <row r="156" spans="1:65" s="14" customFormat="1" ht="11.25">
      <c r="B156" s="208"/>
      <c r="C156" s="209"/>
      <c r="D156" s="193" t="s">
        <v>158</v>
      </c>
      <c r="E156" s="210" t="s">
        <v>19</v>
      </c>
      <c r="F156" s="211" t="s">
        <v>1960</v>
      </c>
      <c r="G156" s="209"/>
      <c r="H156" s="212">
        <v>100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158</v>
      </c>
      <c r="AU156" s="218" t="s">
        <v>80</v>
      </c>
      <c r="AV156" s="14" t="s">
        <v>80</v>
      </c>
      <c r="AW156" s="14" t="s">
        <v>33</v>
      </c>
      <c r="AX156" s="14" t="s">
        <v>71</v>
      </c>
      <c r="AY156" s="218" t="s">
        <v>146</v>
      </c>
    </row>
    <row r="157" spans="1:65" s="14" customFormat="1" ht="11.25">
      <c r="B157" s="208"/>
      <c r="C157" s="209"/>
      <c r="D157" s="193" t="s">
        <v>158</v>
      </c>
      <c r="E157" s="210" t="s">
        <v>19</v>
      </c>
      <c r="F157" s="211" t="s">
        <v>1961</v>
      </c>
      <c r="G157" s="209"/>
      <c r="H157" s="212">
        <v>100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158</v>
      </c>
      <c r="AU157" s="218" t="s">
        <v>80</v>
      </c>
      <c r="AV157" s="14" t="s">
        <v>80</v>
      </c>
      <c r="AW157" s="14" t="s">
        <v>33</v>
      </c>
      <c r="AX157" s="14" t="s">
        <v>71</v>
      </c>
      <c r="AY157" s="218" t="s">
        <v>146</v>
      </c>
    </row>
    <row r="158" spans="1:65" s="15" customFormat="1" ht="11.25">
      <c r="B158" s="219"/>
      <c r="C158" s="220"/>
      <c r="D158" s="193" t="s">
        <v>158</v>
      </c>
      <c r="E158" s="221" t="s">
        <v>19</v>
      </c>
      <c r="F158" s="222" t="s">
        <v>161</v>
      </c>
      <c r="G158" s="220"/>
      <c r="H158" s="223">
        <v>200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158</v>
      </c>
      <c r="AU158" s="229" t="s">
        <v>80</v>
      </c>
      <c r="AV158" s="15" t="s">
        <v>154</v>
      </c>
      <c r="AW158" s="15" t="s">
        <v>33</v>
      </c>
      <c r="AX158" s="15" t="s">
        <v>78</v>
      </c>
      <c r="AY158" s="229" t="s">
        <v>146</v>
      </c>
    </row>
    <row r="159" spans="1:65" s="12" customFormat="1" ht="25.9" customHeight="1">
      <c r="B159" s="164"/>
      <c r="C159" s="165"/>
      <c r="D159" s="166" t="s">
        <v>70</v>
      </c>
      <c r="E159" s="167" t="s">
        <v>441</v>
      </c>
      <c r="F159" s="167" t="s">
        <v>442</v>
      </c>
      <c r="G159" s="165"/>
      <c r="H159" s="165"/>
      <c r="I159" s="168"/>
      <c r="J159" s="169">
        <f>BK159</f>
        <v>0</v>
      </c>
      <c r="K159" s="165"/>
      <c r="L159" s="170"/>
      <c r="M159" s="171"/>
      <c r="N159" s="172"/>
      <c r="O159" s="172"/>
      <c r="P159" s="173">
        <f>SUM(P160:P189)</f>
        <v>0</v>
      </c>
      <c r="Q159" s="172"/>
      <c r="R159" s="173">
        <f>SUM(R160:R189)</f>
        <v>0</v>
      </c>
      <c r="S159" s="172"/>
      <c r="T159" s="174">
        <f>SUM(T160:T189)</f>
        <v>0</v>
      </c>
      <c r="AR159" s="175" t="s">
        <v>154</v>
      </c>
      <c r="AT159" s="176" t="s">
        <v>70</v>
      </c>
      <c r="AU159" s="176" t="s">
        <v>71</v>
      </c>
      <c r="AY159" s="175" t="s">
        <v>146</v>
      </c>
      <c r="BK159" s="177">
        <f>SUM(BK160:BK189)</f>
        <v>0</v>
      </c>
    </row>
    <row r="160" spans="1:65" s="2" customFormat="1" ht="55.5" customHeight="1">
      <c r="A160" s="36"/>
      <c r="B160" s="37"/>
      <c r="C160" s="180" t="s">
        <v>256</v>
      </c>
      <c r="D160" s="180" t="s">
        <v>149</v>
      </c>
      <c r="E160" s="181" t="s">
        <v>1966</v>
      </c>
      <c r="F160" s="182" t="s">
        <v>1967</v>
      </c>
      <c r="G160" s="183" t="s">
        <v>173</v>
      </c>
      <c r="H160" s="184">
        <v>24.574000000000002</v>
      </c>
      <c r="I160" s="185"/>
      <c r="J160" s="186">
        <f>ROUND(I160*H160,2)</f>
        <v>0</v>
      </c>
      <c r="K160" s="182" t="s">
        <v>153</v>
      </c>
      <c r="L160" s="41"/>
      <c r="M160" s="187" t="s">
        <v>19</v>
      </c>
      <c r="N160" s="188" t="s">
        <v>42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408</v>
      </c>
      <c r="AT160" s="191" t="s">
        <v>149</v>
      </c>
      <c r="AU160" s="191" t="s">
        <v>78</v>
      </c>
      <c r="AY160" s="19" t="s">
        <v>146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78</v>
      </c>
      <c r="BK160" s="192">
        <f>ROUND(I160*H160,2)</f>
        <v>0</v>
      </c>
      <c r="BL160" s="19" t="s">
        <v>408</v>
      </c>
      <c r="BM160" s="191" t="s">
        <v>1968</v>
      </c>
    </row>
    <row r="161" spans="1:65" s="2" customFormat="1" ht="78">
      <c r="A161" s="36"/>
      <c r="B161" s="37"/>
      <c r="C161" s="38"/>
      <c r="D161" s="193" t="s">
        <v>156</v>
      </c>
      <c r="E161" s="38"/>
      <c r="F161" s="194" t="s">
        <v>1969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156</v>
      </c>
      <c r="AU161" s="19" t="s">
        <v>78</v>
      </c>
    </row>
    <row r="162" spans="1:65" s="14" customFormat="1" ht="11.25">
      <c r="B162" s="208"/>
      <c r="C162" s="209"/>
      <c r="D162" s="193" t="s">
        <v>158</v>
      </c>
      <c r="E162" s="210" t="s">
        <v>19</v>
      </c>
      <c r="F162" s="211" t="s">
        <v>1970</v>
      </c>
      <c r="G162" s="209"/>
      <c r="H162" s="212">
        <v>24.574000000000002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158</v>
      </c>
      <c r="AU162" s="218" t="s">
        <v>78</v>
      </c>
      <c r="AV162" s="14" t="s">
        <v>80</v>
      </c>
      <c r="AW162" s="14" t="s">
        <v>33</v>
      </c>
      <c r="AX162" s="14" t="s">
        <v>71</v>
      </c>
      <c r="AY162" s="218" t="s">
        <v>146</v>
      </c>
    </row>
    <row r="163" spans="1:65" s="15" customFormat="1" ht="11.25">
      <c r="B163" s="219"/>
      <c r="C163" s="220"/>
      <c r="D163" s="193" t="s">
        <v>158</v>
      </c>
      <c r="E163" s="221" t="s">
        <v>19</v>
      </c>
      <c r="F163" s="222" t="s">
        <v>161</v>
      </c>
      <c r="G163" s="220"/>
      <c r="H163" s="223">
        <v>24.574000000000002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158</v>
      </c>
      <c r="AU163" s="229" t="s">
        <v>78</v>
      </c>
      <c r="AV163" s="15" t="s">
        <v>154</v>
      </c>
      <c r="AW163" s="15" t="s">
        <v>33</v>
      </c>
      <c r="AX163" s="15" t="s">
        <v>78</v>
      </c>
      <c r="AY163" s="229" t="s">
        <v>146</v>
      </c>
    </row>
    <row r="164" spans="1:65" s="2" customFormat="1" ht="66.75" customHeight="1">
      <c r="A164" s="36"/>
      <c r="B164" s="37"/>
      <c r="C164" s="180" t="s">
        <v>266</v>
      </c>
      <c r="D164" s="180" t="s">
        <v>149</v>
      </c>
      <c r="E164" s="181" t="s">
        <v>1971</v>
      </c>
      <c r="F164" s="182" t="s">
        <v>1972</v>
      </c>
      <c r="G164" s="183" t="s">
        <v>173</v>
      </c>
      <c r="H164" s="184">
        <v>1.236</v>
      </c>
      <c r="I164" s="185"/>
      <c r="J164" s="186">
        <f>ROUND(I164*H164,2)</f>
        <v>0</v>
      </c>
      <c r="K164" s="182" t="s">
        <v>153</v>
      </c>
      <c r="L164" s="41"/>
      <c r="M164" s="187" t="s">
        <v>19</v>
      </c>
      <c r="N164" s="188" t="s">
        <v>42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408</v>
      </c>
      <c r="AT164" s="191" t="s">
        <v>149</v>
      </c>
      <c r="AU164" s="191" t="s">
        <v>78</v>
      </c>
      <c r="AY164" s="19" t="s">
        <v>146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78</v>
      </c>
      <c r="BK164" s="192">
        <f>ROUND(I164*H164,2)</f>
        <v>0</v>
      </c>
      <c r="BL164" s="19" t="s">
        <v>408</v>
      </c>
      <c r="BM164" s="191" t="s">
        <v>1973</v>
      </c>
    </row>
    <row r="165" spans="1:65" s="2" customFormat="1" ht="78">
      <c r="A165" s="36"/>
      <c r="B165" s="37"/>
      <c r="C165" s="38"/>
      <c r="D165" s="193" t="s">
        <v>156</v>
      </c>
      <c r="E165" s="38"/>
      <c r="F165" s="194" t="s">
        <v>1974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156</v>
      </c>
      <c r="AU165" s="19" t="s">
        <v>78</v>
      </c>
    </row>
    <row r="166" spans="1:65" s="14" customFormat="1" ht="11.25">
      <c r="B166" s="208"/>
      <c r="C166" s="209"/>
      <c r="D166" s="193" t="s">
        <v>158</v>
      </c>
      <c r="E166" s="210" t="s">
        <v>19</v>
      </c>
      <c r="F166" s="211" t="s">
        <v>1975</v>
      </c>
      <c r="G166" s="209"/>
      <c r="H166" s="212">
        <v>1.236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158</v>
      </c>
      <c r="AU166" s="218" t="s">
        <v>78</v>
      </c>
      <c r="AV166" s="14" t="s">
        <v>80</v>
      </c>
      <c r="AW166" s="14" t="s">
        <v>33</v>
      </c>
      <c r="AX166" s="14" t="s">
        <v>71</v>
      </c>
      <c r="AY166" s="218" t="s">
        <v>146</v>
      </c>
    </row>
    <row r="167" spans="1:65" s="13" customFormat="1" ht="11.25">
      <c r="B167" s="198"/>
      <c r="C167" s="199"/>
      <c r="D167" s="193" t="s">
        <v>158</v>
      </c>
      <c r="E167" s="200" t="s">
        <v>19</v>
      </c>
      <c r="F167" s="201" t="s">
        <v>1976</v>
      </c>
      <c r="G167" s="199"/>
      <c r="H167" s="200" t="s">
        <v>19</v>
      </c>
      <c r="I167" s="202"/>
      <c r="J167" s="199"/>
      <c r="K167" s="199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158</v>
      </c>
      <c r="AU167" s="207" t="s">
        <v>78</v>
      </c>
      <c r="AV167" s="13" t="s">
        <v>78</v>
      </c>
      <c r="AW167" s="13" t="s">
        <v>33</v>
      </c>
      <c r="AX167" s="13" t="s">
        <v>71</v>
      </c>
      <c r="AY167" s="207" t="s">
        <v>146</v>
      </c>
    </row>
    <row r="168" spans="1:65" s="15" customFormat="1" ht="11.25">
      <c r="B168" s="219"/>
      <c r="C168" s="220"/>
      <c r="D168" s="193" t="s">
        <v>158</v>
      </c>
      <c r="E168" s="221" t="s">
        <v>19</v>
      </c>
      <c r="F168" s="222" t="s">
        <v>161</v>
      </c>
      <c r="G168" s="220"/>
      <c r="H168" s="223">
        <v>1.236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158</v>
      </c>
      <c r="AU168" s="229" t="s">
        <v>78</v>
      </c>
      <c r="AV168" s="15" t="s">
        <v>154</v>
      </c>
      <c r="AW168" s="15" t="s">
        <v>33</v>
      </c>
      <c r="AX168" s="15" t="s">
        <v>78</v>
      </c>
      <c r="AY168" s="229" t="s">
        <v>146</v>
      </c>
    </row>
    <row r="169" spans="1:65" s="2" customFormat="1" ht="49.15" customHeight="1">
      <c r="A169" s="36"/>
      <c r="B169" s="37"/>
      <c r="C169" s="180" t="s">
        <v>273</v>
      </c>
      <c r="D169" s="180" t="s">
        <v>149</v>
      </c>
      <c r="E169" s="181" t="s">
        <v>1977</v>
      </c>
      <c r="F169" s="182" t="s">
        <v>1978</v>
      </c>
      <c r="G169" s="183" t="s">
        <v>173</v>
      </c>
      <c r="H169" s="184">
        <v>54.359000000000002</v>
      </c>
      <c r="I169" s="185"/>
      <c r="J169" s="186">
        <f>ROUND(I169*H169,2)</f>
        <v>0</v>
      </c>
      <c r="K169" s="182" t="s">
        <v>153</v>
      </c>
      <c r="L169" s="41"/>
      <c r="M169" s="187" t="s">
        <v>19</v>
      </c>
      <c r="N169" s="188" t="s">
        <v>42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408</v>
      </c>
      <c r="AT169" s="191" t="s">
        <v>149</v>
      </c>
      <c r="AU169" s="191" t="s">
        <v>78</v>
      </c>
      <c r="AY169" s="19" t="s">
        <v>146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78</v>
      </c>
      <c r="BK169" s="192">
        <f>ROUND(I169*H169,2)</f>
        <v>0</v>
      </c>
      <c r="BL169" s="19" t="s">
        <v>408</v>
      </c>
      <c r="BM169" s="191" t="s">
        <v>1979</v>
      </c>
    </row>
    <row r="170" spans="1:65" s="2" customFormat="1" ht="97.5">
      <c r="A170" s="36"/>
      <c r="B170" s="37"/>
      <c r="C170" s="38"/>
      <c r="D170" s="193" t="s">
        <v>156</v>
      </c>
      <c r="E170" s="38"/>
      <c r="F170" s="194" t="s">
        <v>1980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156</v>
      </c>
      <c r="AU170" s="19" t="s">
        <v>78</v>
      </c>
    </row>
    <row r="171" spans="1:65" s="14" customFormat="1" ht="11.25">
      <c r="B171" s="208"/>
      <c r="C171" s="209"/>
      <c r="D171" s="193" t="s">
        <v>158</v>
      </c>
      <c r="E171" s="210" t="s">
        <v>19</v>
      </c>
      <c r="F171" s="211" t="s">
        <v>1981</v>
      </c>
      <c r="G171" s="209"/>
      <c r="H171" s="212">
        <v>52.508000000000003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158</v>
      </c>
      <c r="AU171" s="218" t="s">
        <v>78</v>
      </c>
      <c r="AV171" s="14" t="s">
        <v>80</v>
      </c>
      <c r="AW171" s="14" t="s">
        <v>33</v>
      </c>
      <c r="AX171" s="14" t="s">
        <v>71</v>
      </c>
      <c r="AY171" s="218" t="s">
        <v>146</v>
      </c>
    </row>
    <row r="172" spans="1:65" s="14" customFormat="1" ht="11.25">
      <c r="B172" s="208"/>
      <c r="C172" s="209"/>
      <c r="D172" s="193" t="s">
        <v>158</v>
      </c>
      <c r="E172" s="210" t="s">
        <v>19</v>
      </c>
      <c r="F172" s="211" t="s">
        <v>1982</v>
      </c>
      <c r="G172" s="209"/>
      <c r="H172" s="212">
        <v>1.851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158</v>
      </c>
      <c r="AU172" s="218" t="s">
        <v>78</v>
      </c>
      <c r="AV172" s="14" t="s">
        <v>80</v>
      </c>
      <c r="AW172" s="14" t="s">
        <v>33</v>
      </c>
      <c r="AX172" s="14" t="s">
        <v>71</v>
      </c>
      <c r="AY172" s="218" t="s">
        <v>146</v>
      </c>
    </row>
    <row r="173" spans="1:65" s="15" customFormat="1" ht="11.25">
      <c r="B173" s="219"/>
      <c r="C173" s="220"/>
      <c r="D173" s="193" t="s">
        <v>158</v>
      </c>
      <c r="E173" s="221" t="s">
        <v>19</v>
      </c>
      <c r="F173" s="222" t="s">
        <v>161</v>
      </c>
      <c r="G173" s="220"/>
      <c r="H173" s="223">
        <v>54.359000000000002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158</v>
      </c>
      <c r="AU173" s="229" t="s">
        <v>78</v>
      </c>
      <c r="AV173" s="15" t="s">
        <v>154</v>
      </c>
      <c r="AW173" s="15" t="s">
        <v>33</v>
      </c>
      <c r="AX173" s="15" t="s">
        <v>78</v>
      </c>
      <c r="AY173" s="229" t="s">
        <v>146</v>
      </c>
    </row>
    <row r="174" spans="1:65" s="2" customFormat="1" ht="62.65" customHeight="1">
      <c r="A174" s="36"/>
      <c r="B174" s="37"/>
      <c r="C174" s="180" t="s">
        <v>288</v>
      </c>
      <c r="D174" s="180" t="s">
        <v>149</v>
      </c>
      <c r="E174" s="181" t="s">
        <v>1983</v>
      </c>
      <c r="F174" s="182" t="s">
        <v>1984</v>
      </c>
      <c r="G174" s="183" t="s">
        <v>173</v>
      </c>
      <c r="H174" s="184">
        <v>1.236</v>
      </c>
      <c r="I174" s="185"/>
      <c r="J174" s="186">
        <f>ROUND(I174*H174,2)</f>
        <v>0</v>
      </c>
      <c r="K174" s="182" t="s">
        <v>153</v>
      </c>
      <c r="L174" s="41"/>
      <c r="M174" s="187" t="s">
        <v>19</v>
      </c>
      <c r="N174" s="188" t="s">
        <v>42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408</v>
      </c>
      <c r="AT174" s="191" t="s">
        <v>149</v>
      </c>
      <c r="AU174" s="191" t="s">
        <v>78</v>
      </c>
      <c r="AY174" s="19" t="s">
        <v>146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78</v>
      </c>
      <c r="BK174" s="192">
        <f>ROUND(I174*H174,2)</f>
        <v>0</v>
      </c>
      <c r="BL174" s="19" t="s">
        <v>408</v>
      </c>
      <c r="BM174" s="191" t="s">
        <v>1985</v>
      </c>
    </row>
    <row r="175" spans="1:65" s="2" customFormat="1" ht="107.25">
      <c r="A175" s="36"/>
      <c r="B175" s="37"/>
      <c r="C175" s="38"/>
      <c r="D175" s="193" t="s">
        <v>156</v>
      </c>
      <c r="E175" s="38"/>
      <c r="F175" s="194" t="s">
        <v>1986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156</v>
      </c>
      <c r="AU175" s="19" t="s">
        <v>78</v>
      </c>
    </row>
    <row r="176" spans="1:65" s="14" customFormat="1" ht="11.25">
      <c r="B176" s="208"/>
      <c r="C176" s="209"/>
      <c r="D176" s="193" t="s">
        <v>158</v>
      </c>
      <c r="E176" s="210" t="s">
        <v>19</v>
      </c>
      <c r="F176" s="211" t="s">
        <v>1987</v>
      </c>
      <c r="G176" s="209"/>
      <c r="H176" s="212">
        <v>1.236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158</v>
      </c>
      <c r="AU176" s="218" t="s">
        <v>78</v>
      </c>
      <c r="AV176" s="14" t="s">
        <v>80</v>
      </c>
      <c r="AW176" s="14" t="s">
        <v>33</v>
      </c>
      <c r="AX176" s="14" t="s">
        <v>71</v>
      </c>
      <c r="AY176" s="218" t="s">
        <v>146</v>
      </c>
    </row>
    <row r="177" spans="1:65" s="15" customFormat="1" ht="11.25">
      <c r="B177" s="219"/>
      <c r="C177" s="220"/>
      <c r="D177" s="193" t="s">
        <v>158</v>
      </c>
      <c r="E177" s="221" t="s">
        <v>19</v>
      </c>
      <c r="F177" s="222" t="s">
        <v>161</v>
      </c>
      <c r="G177" s="220"/>
      <c r="H177" s="223">
        <v>1.236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158</v>
      </c>
      <c r="AU177" s="229" t="s">
        <v>78</v>
      </c>
      <c r="AV177" s="15" t="s">
        <v>154</v>
      </c>
      <c r="AW177" s="15" t="s">
        <v>33</v>
      </c>
      <c r="AX177" s="15" t="s">
        <v>78</v>
      </c>
      <c r="AY177" s="229" t="s">
        <v>146</v>
      </c>
    </row>
    <row r="178" spans="1:65" s="2" customFormat="1" ht="21.75" customHeight="1">
      <c r="A178" s="36"/>
      <c r="B178" s="37"/>
      <c r="C178" s="180" t="s">
        <v>300</v>
      </c>
      <c r="D178" s="180" t="s">
        <v>149</v>
      </c>
      <c r="E178" s="181" t="s">
        <v>492</v>
      </c>
      <c r="F178" s="182" t="s">
        <v>493</v>
      </c>
      <c r="G178" s="183" t="s">
        <v>173</v>
      </c>
      <c r="H178" s="184">
        <v>24.574000000000002</v>
      </c>
      <c r="I178" s="185"/>
      <c r="J178" s="186">
        <f>ROUND(I178*H178,2)</f>
        <v>0</v>
      </c>
      <c r="K178" s="182" t="s">
        <v>153</v>
      </c>
      <c r="L178" s="41"/>
      <c r="M178" s="187" t="s">
        <v>19</v>
      </c>
      <c r="N178" s="188" t="s">
        <v>42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408</v>
      </c>
      <c r="AT178" s="191" t="s">
        <v>149</v>
      </c>
      <c r="AU178" s="191" t="s">
        <v>78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78</v>
      </c>
      <c r="BK178" s="192">
        <f>ROUND(I178*H178,2)</f>
        <v>0</v>
      </c>
      <c r="BL178" s="19" t="s">
        <v>408</v>
      </c>
      <c r="BM178" s="191" t="s">
        <v>1988</v>
      </c>
    </row>
    <row r="179" spans="1:65" s="2" customFormat="1" ht="48.75">
      <c r="A179" s="36"/>
      <c r="B179" s="37"/>
      <c r="C179" s="38"/>
      <c r="D179" s="193" t="s">
        <v>156</v>
      </c>
      <c r="E179" s="38"/>
      <c r="F179" s="194" t="s">
        <v>495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78</v>
      </c>
    </row>
    <row r="180" spans="1:65" s="14" customFormat="1" ht="11.25">
      <c r="B180" s="208"/>
      <c r="C180" s="209"/>
      <c r="D180" s="193" t="s">
        <v>158</v>
      </c>
      <c r="E180" s="210" t="s">
        <v>19</v>
      </c>
      <c r="F180" s="211" t="s">
        <v>1970</v>
      </c>
      <c r="G180" s="209"/>
      <c r="H180" s="212">
        <v>24.574000000000002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158</v>
      </c>
      <c r="AU180" s="218" t="s">
        <v>78</v>
      </c>
      <c r="AV180" s="14" t="s">
        <v>80</v>
      </c>
      <c r="AW180" s="14" t="s">
        <v>33</v>
      </c>
      <c r="AX180" s="14" t="s">
        <v>71</v>
      </c>
      <c r="AY180" s="218" t="s">
        <v>146</v>
      </c>
    </row>
    <row r="181" spans="1:65" s="15" customFormat="1" ht="11.25">
      <c r="B181" s="219"/>
      <c r="C181" s="220"/>
      <c r="D181" s="193" t="s">
        <v>158</v>
      </c>
      <c r="E181" s="221" t="s">
        <v>19</v>
      </c>
      <c r="F181" s="222" t="s">
        <v>161</v>
      </c>
      <c r="G181" s="220"/>
      <c r="H181" s="223">
        <v>24.574000000000002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158</v>
      </c>
      <c r="AU181" s="229" t="s">
        <v>78</v>
      </c>
      <c r="AV181" s="15" t="s">
        <v>154</v>
      </c>
      <c r="AW181" s="15" t="s">
        <v>33</v>
      </c>
      <c r="AX181" s="15" t="s">
        <v>78</v>
      </c>
      <c r="AY181" s="229" t="s">
        <v>146</v>
      </c>
    </row>
    <row r="182" spans="1:65" s="2" customFormat="1" ht="24.2" customHeight="1">
      <c r="A182" s="36"/>
      <c r="B182" s="37"/>
      <c r="C182" s="180" t="s">
        <v>7</v>
      </c>
      <c r="D182" s="180" t="s">
        <v>149</v>
      </c>
      <c r="E182" s="181" t="s">
        <v>500</v>
      </c>
      <c r="F182" s="182" t="s">
        <v>501</v>
      </c>
      <c r="G182" s="183" t="s">
        <v>173</v>
      </c>
      <c r="H182" s="184">
        <v>1.236</v>
      </c>
      <c r="I182" s="185"/>
      <c r="J182" s="186">
        <f>ROUND(I182*H182,2)</f>
        <v>0</v>
      </c>
      <c r="K182" s="182" t="s">
        <v>153</v>
      </c>
      <c r="L182" s="41"/>
      <c r="M182" s="187" t="s">
        <v>19</v>
      </c>
      <c r="N182" s="188" t="s">
        <v>42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408</v>
      </c>
      <c r="AT182" s="191" t="s">
        <v>149</v>
      </c>
      <c r="AU182" s="191" t="s">
        <v>78</v>
      </c>
      <c r="AY182" s="19" t="s">
        <v>146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78</v>
      </c>
      <c r="BK182" s="192">
        <f>ROUND(I182*H182,2)</f>
        <v>0</v>
      </c>
      <c r="BL182" s="19" t="s">
        <v>408</v>
      </c>
      <c r="BM182" s="191" t="s">
        <v>1989</v>
      </c>
    </row>
    <row r="183" spans="1:65" s="2" customFormat="1" ht="48.75">
      <c r="A183" s="36"/>
      <c r="B183" s="37"/>
      <c r="C183" s="38"/>
      <c r="D183" s="193" t="s">
        <v>156</v>
      </c>
      <c r="E183" s="38"/>
      <c r="F183" s="194" t="s">
        <v>503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156</v>
      </c>
      <c r="AU183" s="19" t="s">
        <v>78</v>
      </c>
    </row>
    <row r="184" spans="1:65" s="14" customFormat="1" ht="11.25">
      <c r="B184" s="208"/>
      <c r="C184" s="209"/>
      <c r="D184" s="193" t="s">
        <v>158</v>
      </c>
      <c r="E184" s="210" t="s">
        <v>19</v>
      </c>
      <c r="F184" s="211" t="s">
        <v>1975</v>
      </c>
      <c r="G184" s="209"/>
      <c r="H184" s="212">
        <v>1.236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158</v>
      </c>
      <c r="AU184" s="218" t="s">
        <v>78</v>
      </c>
      <c r="AV184" s="14" t="s">
        <v>80</v>
      </c>
      <c r="AW184" s="14" t="s">
        <v>33</v>
      </c>
      <c r="AX184" s="14" t="s">
        <v>71</v>
      </c>
      <c r="AY184" s="218" t="s">
        <v>146</v>
      </c>
    </row>
    <row r="185" spans="1:65" s="15" customFormat="1" ht="11.25">
      <c r="B185" s="219"/>
      <c r="C185" s="220"/>
      <c r="D185" s="193" t="s">
        <v>158</v>
      </c>
      <c r="E185" s="221" t="s">
        <v>19</v>
      </c>
      <c r="F185" s="222" t="s">
        <v>161</v>
      </c>
      <c r="G185" s="220"/>
      <c r="H185" s="223">
        <v>1.236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158</v>
      </c>
      <c r="AU185" s="229" t="s">
        <v>78</v>
      </c>
      <c r="AV185" s="15" t="s">
        <v>154</v>
      </c>
      <c r="AW185" s="15" t="s">
        <v>33</v>
      </c>
      <c r="AX185" s="15" t="s">
        <v>78</v>
      </c>
      <c r="AY185" s="229" t="s">
        <v>146</v>
      </c>
    </row>
    <row r="186" spans="1:65" s="2" customFormat="1" ht="16.5" customHeight="1">
      <c r="A186" s="36"/>
      <c r="B186" s="37"/>
      <c r="C186" s="180" t="s">
        <v>323</v>
      </c>
      <c r="D186" s="180" t="s">
        <v>149</v>
      </c>
      <c r="E186" s="181" t="s">
        <v>549</v>
      </c>
      <c r="F186" s="182" t="s">
        <v>550</v>
      </c>
      <c r="G186" s="183" t="s">
        <v>173</v>
      </c>
      <c r="H186" s="184">
        <v>8.0000000000000002E-3</v>
      </c>
      <c r="I186" s="185"/>
      <c r="J186" s="186">
        <f>ROUND(I186*H186,2)</f>
        <v>0</v>
      </c>
      <c r="K186" s="182" t="s">
        <v>153</v>
      </c>
      <c r="L186" s="41"/>
      <c r="M186" s="187" t="s">
        <v>19</v>
      </c>
      <c r="N186" s="188" t="s">
        <v>42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408</v>
      </c>
      <c r="AT186" s="191" t="s">
        <v>149</v>
      </c>
      <c r="AU186" s="191" t="s">
        <v>78</v>
      </c>
      <c r="AY186" s="19" t="s">
        <v>146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78</v>
      </c>
      <c r="BK186" s="192">
        <f>ROUND(I186*H186,2)</f>
        <v>0</v>
      </c>
      <c r="BL186" s="19" t="s">
        <v>408</v>
      </c>
      <c r="BM186" s="191" t="s">
        <v>1990</v>
      </c>
    </row>
    <row r="187" spans="1:65" s="2" customFormat="1" ht="48.75">
      <c r="A187" s="36"/>
      <c r="B187" s="37"/>
      <c r="C187" s="38"/>
      <c r="D187" s="193" t="s">
        <v>156</v>
      </c>
      <c r="E187" s="38"/>
      <c r="F187" s="194" t="s">
        <v>552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156</v>
      </c>
      <c r="AU187" s="19" t="s">
        <v>78</v>
      </c>
    </row>
    <row r="188" spans="1:65" s="14" customFormat="1" ht="11.25">
      <c r="B188" s="208"/>
      <c r="C188" s="209"/>
      <c r="D188" s="193" t="s">
        <v>158</v>
      </c>
      <c r="E188" s="210" t="s">
        <v>19</v>
      </c>
      <c r="F188" s="211" t="s">
        <v>1991</v>
      </c>
      <c r="G188" s="209"/>
      <c r="H188" s="212">
        <v>8.0000000000000002E-3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158</v>
      </c>
      <c r="AU188" s="218" t="s">
        <v>78</v>
      </c>
      <c r="AV188" s="14" t="s">
        <v>80</v>
      </c>
      <c r="AW188" s="14" t="s">
        <v>33</v>
      </c>
      <c r="AX188" s="14" t="s">
        <v>71</v>
      </c>
      <c r="AY188" s="218" t="s">
        <v>146</v>
      </c>
    </row>
    <row r="189" spans="1:65" s="15" customFormat="1" ht="11.25">
      <c r="B189" s="219"/>
      <c r="C189" s="220"/>
      <c r="D189" s="193" t="s">
        <v>158</v>
      </c>
      <c r="E189" s="221" t="s">
        <v>19</v>
      </c>
      <c r="F189" s="222" t="s">
        <v>161</v>
      </c>
      <c r="G189" s="220"/>
      <c r="H189" s="223">
        <v>8.0000000000000002E-3</v>
      </c>
      <c r="I189" s="224"/>
      <c r="J189" s="220"/>
      <c r="K189" s="220"/>
      <c r="L189" s="225"/>
      <c r="M189" s="241"/>
      <c r="N189" s="242"/>
      <c r="O189" s="242"/>
      <c r="P189" s="242"/>
      <c r="Q189" s="242"/>
      <c r="R189" s="242"/>
      <c r="S189" s="242"/>
      <c r="T189" s="243"/>
      <c r="AT189" s="229" t="s">
        <v>158</v>
      </c>
      <c r="AU189" s="229" t="s">
        <v>78</v>
      </c>
      <c r="AV189" s="15" t="s">
        <v>154</v>
      </c>
      <c r="AW189" s="15" t="s">
        <v>33</v>
      </c>
      <c r="AX189" s="15" t="s">
        <v>78</v>
      </c>
      <c r="AY189" s="229" t="s">
        <v>146</v>
      </c>
    </row>
    <row r="190" spans="1:65" s="2" customFormat="1" ht="6.95" customHeight="1">
      <c r="A190" s="36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41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algorithmName="SHA-512" hashValue="UGzbDTl7HJRQPbOMcZ7IqlUzHsTMMgfFVH2I7EgxDDvWPwkKpWTF/fXYBsPEcLn8suIF0c86XdVjrHvQNb9hPw==" saltValue="qB/n+v75YPMu6HXu1UbBbtRUl00xWjV93Qu3YEUUdaznmazoYATzmOQSVPMnJdJrI1QQ4/1+6TWEYb8wjVecsA==" spinCount="100000" sheet="1" objects="1" scenarios="1" formatColumns="0" formatRows="0" autoFilter="0"/>
  <autoFilter ref="C87:K18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106</v>
      </c>
      <c r="AZ2" s="244" t="s">
        <v>1992</v>
      </c>
      <c r="BA2" s="244" t="s">
        <v>1993</v>
      </c>
      <c r="BB2" s="244" t="s">
        <v>164</v>
      </c>
      <c r="BC2" s="244" t="s">
        <v>1994</v>
      </c>
      <c r="BD2" s="244" t="s">
        <v>80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5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14" t="s">
        <v>16</v>
      </c>
      <c r="L6" s="22"/>
    </row>
    <row r="7" spans="1:5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56" s="1" customFormat="1" ht="12" customHeight="1">
      <c r="B8" s="22"/>
      <c r="D8" s="114" t="s">
        <v>120</v>
      </c>
      <c r="L8" s="22"/>
    </row>
    <row r="9" spans="1:56" s="2" customFormat="1" ht="16.5" customHeight="1">
      <c r="A9" s="36"/>
      <c r="B9" s="41"/>
      <c r="C9" s="36"/>
      <c r="D9" s="36"/>
      <c r="E9" s="405" t="s">
        <v>1914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8" t="s">
        <v>1995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ROUND((SUM(BE91:BE182)),  2)</f>
        <v>0</v>
      </c>
      <c r="G35" s="36"/>
      <c r="H35" s="36"/>
      <c r="I35" s="126">
        <v>0.21</v>
      </c>
      <c r="J35" s="125">
        <f>ROUND(((SUM(BE91:BE182))*I35),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ROUND((SUM(BF91:BF182)),  2)</f>
        <v>0</v>
      </c>
      <c r="G36" s="36"/>
      <c r="H36" s="36"/>
      <c r="I36" s="126">
        <v>0.15</v>
      </c>
      <c r="J36" s="125">
        <f>ROUND(((SUM(BF91:BF182))*I36),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ROUND((SUM(BG91:BG182)),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ROUND((SUM(BH91:BH182)),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ROUND((SUM(BI91:BI182)),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1914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6" t="str">
        <f>E11</f>
        <v>SO 02.2 - Most v km 109,622 - most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576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129</v>
      </c>
      <c r="E66" s="150"/>
      <c r="F66" s="150"/>
      <c r="G66" s="150"/>
      <c r="H66" s="150"/>
      <c r="I66" s="150"/>
      <c r="J66" s="151">
        <f>J136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582</v>
      </c>
      <c r="E67" s="150"/>
      <c r="F67" s="150"/>
      <c r="G67" s="150"/>
      <c r="H67" s="150"/>
      <c r="I67" s="150"/>
      <c r="J67" s="151">
        <f>J141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583</v>
      </c>
      <c r="E68" s="150"/>
      <c r="F68" s="150"/>
      <c r="G68" s="150"/>
      <c r="H68" s="150"/>
      <c r="I68" s="150"/>
      <c r="J68" s="151">
        <f>J155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584</v>
      </c>
      <c r="E69" s="150"/>
      <c r="F69" s="150"/>
      <c r="G69" s="150"/>
      <c r="H69" s="150"/>
      <c r="I69" s="150"/>
      <c r="J69" s="151">
        <f>J179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131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6.25" customHeight="1">
      <c r="A79" s="36"/>
      <c r="B79" s="37"/>
      <c r="C79" s="38"/>
      <c r="D79" s="38"/>
      <c r="E79" s="412" t="str">
        <f>E7</f>
        <v>Oprava mostu v km 107,986 v úseku Valašské Meziříčí - Frýdek - Místek</v>
      </c>
      <c r="F79" s="413"/>
      <c r="G79" s="413"/>
      <c r="H79" s="41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120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12" t="s">
        <v>1914</v>
      </c>
      <c r="F81" s="414"/>
      <c r="G81" s="414"/>
      <c r="H81" s="41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122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66" t="str">
        <f>E11</f>
        <v>SO 02.2 - Most v km 109,622 - most</v>
      </c>
      <c r="F83" s="414"/>
      <c r="G83" s="414"/>
      <c r="H83" s="414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>Správa železnic s.o. OŘ Ostrava</v>
      </c>
      <c r="G87" s="38"/>
      <c r="H87" s="38"/>
      <c r="I87" s="31" t="s">
        <v>32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34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56</v>
      </c>
      <c r="E90" s="156" t="s">
        <v>52</v>
      </c>
      <c r="F90" s="156" t="s">
        <v>53</v>
      </c>
      <c r="G90" s="156" t="s">
        <v>133</v>
      </c>
      <c r="H90" s="156" t="s">
        <v>134</v>
      </c>
      <c r="I90" s="156" t="s">
        <v>135</v>
      </c>
      <c r="J90" s="156" t="s">
        <v>126</v>
      </c>
      <c r="K90" s="157" t="s">
        <v>136</v>
      </c>
      <c r="L90" s="158"/>
      <c r="M90" s="70" t="s">
        <v>19</v>
      </c>
      <c r="N90" s="71" t="s">
        <v>41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66.894256389999995</v>
      </c>
      <c r="S91" s="74"/>
      <c r="T91" s="162">
        <f>T92</f>
        <v>35.055800000000005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70</v>
      </c>
      <c r="AU91" s="19" t="s">
        <v>127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70</v>
      </c>
      <c r="E92" s="167" t="s">
        <v>144</v>
      </c>
      <c r="F92" s="167" t="s">
        <v>145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P93+P136+P141+P155+P179</f>
        <v>0</v>
      </c>
      <c r="Q92" s="172"/>
      <c r="R92" s="173">
        <f>R93+R136+R141+R155+R179</f>
        <v>66.894256389999995</v>
      </c>
      <c r="S92" s="172"/>
      <c r="T92" s="174">
        <f>T93+T136+T141+T155+T179</f>
        <v>35.055800000000005</v>
      </c>
      <c r="AR92" s="175" t="s">
        <v>78</v>
      </c>
      <c r="AT92" s="176" t="s">
        <v>70</v>
      </c>
      <c r="AU92" s="176" t="s">
        <v>71</v>
      </c>
      <c r="AY92" s="175" t="s">
        <v>146</v>
      </c>
      <c r="BK92" s="177">
        <f>BK93+BK136+BK141+BK155+BK179</f>
        <v>0</v>
      </c>
    </row>
    <row r="93" spans="1:65" s="12" customFormat="1" ht="22.9" customHeight="1">
      <c r="B93" s="164"/>
      <c r="C93" s="165"/>
      <c r="D93" s="166" t="s">
        <v>70</v>
      </c>
      <c r="E93" s="178" t="s">
        <v>78</v>
      </c>
      <c r="F93" s="178" t="s">
        <v>589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SUM(P94:P135)</f>
        <v>0</v>
      </c>
      <c r="Q93" s="172"/>
      <c r="R93" s="173">
        <f>SUM(R94:R135)</f>
        <v>0.11785299999999999</v>
      </c>
      <c r="S93" s="172"/>
      <c r="T93" s="174">
        <f>SUM(T94:T135)</f>
        <v>0</v>
      </c>
      <c r="AR93" s="175" t="s">
        <v>78</v>
      </c>
      <c r="AT93" s="176" t="s">
        <v>70</v>
      </c>
      <c r="AU93" s="176" t="s">
        <v>78</v>
      </c>
      <c r="AY93" s="175" t="s">
        <v>146</v>
      </c>
      <c r="BK93" s="177">
        <f>SUM(BK94:BK135)</f>
        <v>0</v>
      </c>
    </row>
    <row r="94" spans="1:65" s="2" customFormat="1" ht="37.9" customHeight="1">
      <c r="A94" s="36"/>
      <c r="B94" s="37"/>
      <c r="C94" s="180" t="s">
        <v>78</v>
      </c>
      <c r="D94" s="180" t="s">
        <v>149</v>
      </c>
      <c r="E94" s="181" t="s">
        <v>1996</v>
      </c>
      <c r="F94" s="182" t="s">
        <v>1997</v>
      </c>
      <c r="G94" s="183" t="s">
        <v>164</v>
      </c>
      <c r="H94" s="184">
        <v>57.033000000000001</v>
      </c>
      <c r="I94" s="185"/>
      <c r="J94" s="186">
        <f>ROUND(I94*H94,2)</f>
        <v>0</v>
      </c>
      <c r="K94" s="182" t="s">
        <v>592</v>
      </c>
      <c r="L94" s="41"/>
      <c r="M94" s="187" t="s">
        <v>19</v>
      </c>
      <c r="N94" s="188" t="s">
        <v>42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80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78</v>
      </c>
      <c r="BK94" s="192">
        <f>ROUND(I94*H94,2)</f>
        <v>0</v>
      </c>
      <c r="BL94" s="19" t="s">
        <v>154</v>
      </c>
      <c r="BM94" s="191" t="s">
        <v>1998</v>
      </c>
    </row>
    <row r="95" spans="1:65" s="2" customFormat="1" ht="19.5">
      <c r="A95" s="36"/>
      <c r="B95" s="37"/>
      <c r="C95" s="38"/>
      <c r="D95" s="193" t="s">
        <v>156</v>
      </c>
      <c r="E95" s="38"/>
      <c r="F95" s="194" t="s">
        <v>1999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80</v>
      </c>
    </row>
    <row r="96" spans="1:65" s="2" customFormat="1" ht="11.25">
      <c r="A96" s="36"/>
      <c r="B96" s="37"/>
      <c r="C96" s="38"/>
      <c r="D96" s="245" t="s">
        <v>595</v>
      </c>
      <c r="E96" s="38"/>
      <c r="F96" s="246" t="s">
        <v>2000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595</v>
      </c>
      <c r="AU96" s="19" t="s">
        <v>80</v>
      </c>
    </row>
    <row r="97" spans="1:65" s="14" customFormat="1" ht="11.25">
      <c r="B97" s="208"/>
      <c r="C97" s="209"/>
      <c r="D97" s="193" t="s">
        <v>158</v>
      </c>
      <c r="E97" s="210" t="s">
        <v>19</v>
      </c>
      <c r="F97" s="211" t="s">
        <v>2001</v>
      </c>
      <c r="G97" s="209"/>
      <c r="H97" s="212">
        <v>2.3519999999999999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158</v>
      </c>
      <c r="AU97" s="218" t="s">
        <v>80</v>
      </c>
      <c r="AV97" s="14" t="s">
        <v>80</v>
      </c>
      <c r="AW97" s="14" t="s">
        <v>33</v>
      </c>
      <c r="AX97" s="14" t="s">
        <v>71</v>
      </c>
      <c r="AY97" s="218" t="s">
        <v>146</v>
      </c>
    </row>
    <row r="98" spans="1:65" s="14" customFormat="1" ht="11.25">
      <c r="B98" s="208"/>
      <c r="C98" s="209"/>
      <c r="D98" s="193" t="s">
        <v>158</v>
      </c>
      <c r="E98" s="210" t="s">
        <v>19</v>
      </c>
      <c r="F98" s="211" t="s">
        <v>2002</v>
      </c>
      <c r="G98" s="209"/>
      <c r="H98" s="212">
        <v>12.436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158</v>
      </c>
      <c r="AU98" s="218" t="s">
        <v>80</v>
      </c>
      <c r="AV98" s="14" t="s">
        <v>80</v>
      </c>
      <c r="AW98" s="14" t="s">
        <v>33</v>
      </c>
      <c r="AX98" s="14" t="s">
        <v>71</v>
      </c>
      <c r="AY98" s="218" t="s">
        <v>146</v>
      </c>
    </row>
    <row r="99" spans="1:65" s="14" customFormat="1" ht="11.25">
      <c r="B99" s="208"/>
      <c r="C99" s="209"/>
      <c r="D99" s="193" t="s">
        <v>158</v>
      </c>
      <c r="E99" s="210" t="s">
        <v>19</v>
      </c>
      <c r="F99" s="211" t="s">
        <v>2003</v>
      </c>
      <c r="G99" s="209"/>
      <c r="H99" s="212">
        <v>0.46899999999999997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158</v>
      </c>
      <c r="AU99" s="218" t="s">
        <v>80</v>
      </c>
      <c r="AV99" s="14" t="s">
        <v>80</v>
      </c>
      <c r="AW99" s="14" t="s">
        <v>33</v>
      </c>
      <c r="AX99" s="14" t="s">
        <v>71</v>
      </c>
      <c r="AY99" s="218" t="s">
        <v>146</v>
      </c>
    </row>
    <row r="100" spans="1:65" s="14" customFormat="1" ht="11.25">
      <c r="B100" s="208"/>
      <c r="C100" s="209"/>
      <c r="D100" s="193" t="s">
        <v>158</v>
      </c>
      <c r="E100" s="210" t="s">
        <v>19</v>
      </c>
      <c r="F100" s="211" t="s">
        <v>2004</v>
      </c>
      <c r="G100" s="209"/>
      <c r="H100" s="212">
        <v>17.824999999999999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158</v>
      </c>
      <c r="AU100" s="218" t="s">
        <v>80</v>
      </c>
      <c r="AV100" s="14" t="s">
        <v>80</v>
      </c>
      <c r="AW100" s="14" t="s">
        <v>33</v>
      </c>
      <c r="AX100" s="14" t="s">
        <v>71</v>
      </c>
      <c r="AY100" s="218" t="s">
        <v>146</v>
      </c>
    </row>
    <row r="101" spans="1:65" s="14" customFormat="1" ht="11.25">
      <c r="B101" s="208"/>
      <c r="C101" s="209"/>
      <c r="D101" s="193" t="s">
        <v>158</v>
      </c>
      <c r="E101" s="210" t="s">
        <v>19</v>
      </c>
      <c r="F101" s="211" t="s">
        <v>2005</v>
      </c>
      <c r="G101" s="209"/>
      <c r="H101" s="212">
        <v>23.951000000000001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71</v>
      </c>
      <c r="AY101" s="218" t="s">
        <v>146</v>
      </c>
    </row>
    <row r="102" spans="1:65" s="15" customFormat="1" ht="11.25">
      <c r="B102" s="219"/>
      <c r="C102" s="220"/>
      <c r="D102" s="193" t="s">
        <v>158</v>
      </c>
      <c r="E102" s="221" t="s">
        <v>19</v>
      </c>
      <c r="F102" s="222" t="s">
        <v>161</v>
      </c>
      <c r="G102" s="220"/>
      <c r="H102" s="223">
        <v>57.033000000000001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158</v>
      </c>
      <c r="AU102" s="229" t="s">
        <v>80</v>
      </c>
      <c r="AV102" s="15" t="s">
        <v>154</v>
      </c>
      <c r="AW102" s="15" t="s">
        <v>33</v>
      </c>
      <c r="AX102" s="15" t="s">
        <v>78</v>
      </c>
      <c r="AY102" s="229" t="s">
        <v>146</v>
      </c>
    </row>
    <row r="103" spans="1:65" s="2" customFormat="1" ht="37.9" customHeight="1">
      <c r="A103" s="36"/>
      <c r="B103" s="37"/>
      <c r="C103" s="180" t="s">
        <v>80</v>
      </c>
      <c r="D103" s="180" t="s">
        <v>149</v>
      </c>
      <c r="E103" s="181" t="s">
        <v>652</v>
      </c>
      <c r="F103" s="182" t="s">
        <v>653</v>
      </c>
      <c r="G103" s="183" t="s">
        <v>164</v>
      </c>
      <c r="H103" s="184">
        <v>57.033000000000001</v>
      </c>
      <c r="I103" s="185"/>
      <c r="J103" s="186">
        <f>ROUND(I103*H103,2)</f>
        <v>0</v>
      </c>
      <c r="K103" s="182" t="s">
        <v>592</v>
      </c>
      <c r="L103" s="41"/>
      <c r="M103" s="187" t="s">
        <v>19</v>
      </c>
      <c r="N103" s="188" t="s">
        <v>42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80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78</v>
      </c>
      <c r="BK103" s="192">
        <f>ROUND(I103*H103,2)</f>
        <v>0</v>
      </c>
      <c r="BL103" s="19" t="s">
        <v>154</v>
      </c>
      <c r="BM103" s="191" t="s">
        <v>2006</v>
      </c>
    </row>
    <row r="104" spans="1:65" s="2" customFormat="1" ht="39">
      <c r="A104" s="36"/>
      <c r="B104" s="37"/>
      <c r="C104" s="38"/>
      <c r="D104" s="193" t="s">
        <v>156</v>
      </c>
      <c r="E104" s="38"/>
      <c r="F104" s="194" t="s">
        <v>655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80</v>
      </c>
    </row>
    <row r="105" spans="1:65" s="2" customFormat="1" ht="11.25">
      <c r="A105" s="36"/>
      <c r="B105" s="37"/>
      <c r="C105" s="38"/>
      <c r="D105" s="245" t="s">
        <v>595</v>
      </c>
      <c r="E105" s="38"/>
      <c r="F105" s="246" t="s">
        <v>656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595</v>
      </c>
      <c r="AU105" s="19" t="s">
        <v>80</v>
      </c>
    </row>
    <row r="106" spans="1:65" s="2" customFormat="1" ht="24.2" customHeight="1">
      <c r="A106" s="36"/>
      <c r="B106" s="37"/>
      <c r="C106" s="180" t="s">
        <v>169</v>
      </c>
      <c r="D106" s="180" t="s">
        <v>149</v>
      </c>
      <c r="E106" s="181" t="s">
        <v>668</v>
      </c>
      <c r="F106" s="182" t="s">
        <v>669</v>
      </c>
      <c r="G106" s="183" t="s">
        <v>164</v>
      </c>
      <c r="H106" s="184">
        <v>57.033000000000001</v>
      </c>
      <c r="I106" s="185"/>
      <c r="J106" s="186">
        <f>ROUND(I106*H106,2)</f>
        <v>0</v>
      </c>
      <c r="K106" s="182" t="s">
        <v>592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154</v>
      </c>
      <c r="BM106" s="191" t="s">
        <v>2007</v>
      </c>
    </row>
    <row r="107" spans="1:65" s="2" customFormat="1" ht="29.25">
      <c r="A107" s="36"/>
      <c r="B107" s="37"/>
      <c r="C107" s="38"/>
      <c r="D107" s="193" t="s">
        <v>156</v>
      </c>
      <c r="E107" s="38"/>
      <c r="F107" s="194" t="s">
        <v>671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80</v>
      </c>
    </row>
    <row r="108" spans="1:65" s="2" customFormat="1" ht="11.25">
      <c r="A108" s="36"/>
      <c r="B108" s="37"/>
      <c r="C108" s="38"/>
      <c r="D108" s="245" t="s">
        <v>595</v>
      </c>
      <c r="E108" s="38"/>
      <c r="F108" s="246" t="s">
        <v>672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595</v>
      </c>
      <c r="AU108" s="19" t="s">
        <v>80</v>
      </c>
    </row>
    <row r="109" spans="1:65" s="2" customFormat="1" ht="24.2" customHeight="1">
      <c r="A109" s="36"/>
      <c r="B109" s="37"/>
      <c r="C109" s="180" t="s">
        <v>154</v>
      </c>
      <c r="D109" s="180" t="s">
        <v>149</v>
      </c>
      <c r="E109" s="181" t="s">
        <v>2008</v>
      </c>
      <c r="F109" s="182" t="s">
        <v>2009</v>
      </c>
      <c r="G109" s="183" t="s">
        <v>152</v>
      </c>
      <c r="H109" s="184">
        <v>29.5</v>
      </c>
      <c r="I109" s="185"/>
      <c r="J109" s="186">
        <f>ROUND(I109*H109,2)</f>
        <v>0</v>
      </c>
      <c r="K109" s="182" t="s">
        <v>592</v>
      </c>
      <c r="L109" s="41"/>
      <c r="M109" s="187" t="s">
        <v>19</v>
      </c>
      <c r="N109" s="188" t="s">
        <v>42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80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78</v>
      </c>
      <c r="BK109" s="192">
        <f>ROUND(I109*H109,2)</f>
        <v>0</v>
      </c>
      <c r="BL109" s="19" t="s">
        <v>154</v>
      </c>
      <c r="BM109" s="191" t="s">
        <v>2010</v>
      </c>
    </row>
    <row r="110" spans="1:65" s="2" customFormat="1" ht="19.5">
      <c r="A110" s="36"/>
      <c r="B110" s="37"/>
      <c r="C110" s="38"/>
      <c r="D110" s="193" t="s">
        <v>156</v>
      </c>
      <c r="E110" s="38"/>
      <c r="F110" s="194" t="s">
        <v>2011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80</v>
      </c>
    </row>
    <row r="111" spans="1:65" s="2" customFormat="1" ht="11.25">
      <c r="A111" s="36"/>
      <c r="B111" s="37"/>
      <c r="C111" s="38"/>
      <c r="D111" s="245" t="s">
        <v>595</v>
      </c>
      <c r="E111" s="38"/>
      <c r="F111" s="246" t="s">
        <v>2012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595</v>
      </c>
      <c r="AU111" s="19" t="s">
        <v>80</v>
      </c>
    </row>
    <row r="112" spans="1:65" s="14" customFormat="1" ht="11.25">
      <c r="B112" s="208"/>
      <c r="C112" s="209"/>
      <c r="D112" s="193" t="s">
        <v>158</v>
      </c>
      <c r="E112" s="210" t="s">
        <v>19</v>
      </c>
      <c r="F112" s="211" t="s">
        <v>2013</v>
      </c>
      <c r="G112" s="209"/>
      <c r="H112" s="212">
        <v>23.5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158</v>
      </c>
      <c r="AU112" s="218" t="s">
        <v>80</v>
      </c>
      <c r="AV112" s="14" t="s">
        <v>80</v>
      </c>
      <c r="AW112" s="14" t="s">
        <v>33</v>
      </c>
      <c r="AX112" s="14" t="s">
        <v>71</v>
      </c>
      <c r="AY112" s="218" t="s">
        <v>146</v>
      </c>
    </row>
    <row r="113" spans="1:65" s="14" customFormat="1" ht="11.25">
      <c r="B113" s="208"/>
      <c r="C113" s="209"/>
      <c r="D113" s="193" t="s">
        <v>158</v>
      </c>
      <c r="E113" s="210" t="s">
        <v>19</v>
      </c>
      <c r="F113" s="211" t="s">
        <v>2014</v>
      </c>
      <c r="G113" s="209"/>
      <c r="H113" s="212">
        <v>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158</v>
      </c>
      <c r="AU113" s="218" t="s">
        <v>80</v>
      </c>
      <c r="AV113" s="14" t="s">
        <v>80</v>
      </c>
      <c r="AW113" s="14" t="s">
        <v>33</v>
      </c>
      <c r="AX113" s="14" t="s">
        <v>71</v>
      </c>
      <c r="AY113" s="218" t="s">
        <v>146</v>
      </c>
    </row>
    <row r="114" spans="1:65" s="15" customFormat="1" ht="11.25">
      <c r="B114" s="219"/>
      <c r="C114" s="220"/>
      <c r="D114" s="193" t="s">
        <v>158</v>
      </c>
      <c r="E114" s="221" t="s">
        <v>19</v>
      </c>
      <c r="F114" s="222" t="s">
        <v>161</v>
      </c>
      <c r="G114" s="220"/>
      <c r="H114" s="223">
        <v>29.5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158</v>
      </c>
      <c r="AU114" s="229" t="s">
        <v>80</v>
      </c>
      <c r="AV114" s="15" t="s">
        <v>154</v>
      </c>
      <c r="AW114" s="15" t="s">
        <v>33</v>
      </c>
      <c r="AX114" s="15" t="s">
        <v>78</v>
      </c>
      <c r="AY114" s="229" t="s">
        <v>146</v>
      </c>
    </row>
    <row r="115" spans="1:65" s="2" customFormat="1" ht="16.5" customHeight="1">
      <c r="A115" s="36"/>
      <c r="B115" s="37"/>
      <c r="C115" s="180" t="s">
        <v>147</v>
      </c>
      <c r="D115" s="180" t="s">
        <v>149</v>
      </c>
      <c r="E115" s="181" t="s">
        <v>2015</v>
      </c>
      <c r="F115" s="182" t="s">
        <v>2016</v>
      </c>
      <c r="G115" s="183" t="s">
        <v>164</v>
      </c>
      <c r="H115" s="184">
        <v>57.033000000000001</v>
      </c>
      <c r="I115" s="185"/>
      <c r="J115" s="186">
        <f>ROUND(I115*H115,2)</f>
        <v>0</v>
      </c>
      <c r="K115" s="182" t="s">
        <v>592</v>
      </c>
      <c r="L115" s="41"/>
      <c r="M115" s="187" t="s">
        <v>19</v>
      </c>
      <c r="N115" s="188" t="s">
        <v>42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154</v>
      </c>
      <c r="AT115" s="191" t="s">
        <v>149</v>
      </c>
      <c r="AU115" s="191" t="s">
        <v>80</v>
      </c>
      <c r="AY115" s="19" t="s">
        <v>146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78</v>
      </c>
      <c r="BK115" s="192">
        <f>ROUND(I115*H115,2)</f>
        <v>0</v>
      </c>
      <c r="BL115" s="19" t="s">
        <v>154</v>
      </c>
      <c r="BM115" s="191" t="s">
        <v>2017</v>
      </c>
    </row>
    <row r="116" spans="1:65" s="2" customFormat="1" ht="19.5">
      <c r="A116" s="36"/>
      <c r="B116" s="37"/>
      <c r="C116" s="38"/>
      <c r="D116" s="193" t="s">
        <v>156</v>
      </c>
      <c r="E116" s="38"/>
      <c r="F116" s="194" t="s">
        <v>2018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156</v>
      </c>
      <c r="AU116" s="19" t="s">
        <v>80</v>
      </c>
    </row>
    <row r="117" spans="1:65" s="2" customFormat="1" ht="11.25">
      <c r="A117" s="36"/>
      <c r="B117" s="37"/>
      <c r="C117" s="38"/>
      <c r="D117" s="245" t="s">
        <v>595</v>
      </c>
      <c r="E117" s="38"/>
      <c r="F117" s="246" t="s">
        <v>2019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595</v>
      </c>
      <c r="AU117" s="19" t="s">
        <v>80</v>
      </c>
    </row>
    <row r="118" spans="1:65" s="2" customFormat="1" ht="24.2" customHeight="1">
      <c r="A118" s="36"/>
      <c r="B118" s="37"/>
      <c r="C118" s="180" t="s">
        <v>189</v>
      </c>
      <c r="D118" s="180" t="s">
        <v>149</v>
      </c>
      <c r="E118" s="181" t="s">
        <v>682</v>
      </c>
      <c r="F118" s="182" t="s">
        <v>683</v>
      </c>
      <c r="G118" s="183" t="s">
        <v>164</v>
      </c>
      <c r="H118" s="184">
        <v>40.548999999999999</v>
      </c>
      <c r="I118" s="185"/>
      <c r="J118" s="186">
        <f>ROUND(I118*H118,2)</f>
        <v>0</v>
      </c>
      <c r="K118" s="182" t="s">
        <v>592</v>
      </c>
      <c r="L118" s="41"/>
      <c r="M118" s="187" t="s">
        <v>19</v>
      </c>
      <c r="N118" s="188" t="s">
        <v>42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154</v>
      </c>
      <c r="AT118" s="191" t="s">
        <v>149</v>
      </c>
      <c r="AU118" s="191" t="s">
        <v>80</v>
      </c>
      <c r="AY118" s="19" t="s">
        <v>146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78</v>
      </c>
      <c r="BK118" s="192">
        <f>ROUND(I118*H118,2)</f>
        <v>0</v>
      </c>
      <c r="BL118" s="19" t="s">
        <v>154</v>
      </c>
      <c r="BM118" s="191" t="s">
        <v>2020</v>
      </c>
    </row>
    <row r="119" spans="1:65" s="2" customFormat="1" ht="19.5">
      <c r="A119" s="36"/>
      <c r="B119" s="37"/>
      <c r="C119" s="38"/>
      <c r="D119" s="193" t="s">
        <v>156</v>
      </c>
      <c r="E119" s="38"/>
      <c r="F119" s="194" t="s">
        <v>685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156</v>
      </c>
      <c r="AU119" s="19" t="s">
        <v>80</v>
      </c>
    </row>
    <row r="120" spans="1:65" s="2" customFormat="1" ht="11.25">
      <c r="A120" s="36"/>
      <c r="B120" s="37"/>
      <c r="C120" s="38"/>
      <c r="D120" s="245" t="s">
        <v>595</v>
      </c>
      <c r="E120" s="38"/>
      <c r="F120" s="246" t="s">
        <v>686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595</v>
      </c>
      <c r="AU120" s="19" t="s">
        <v>80</v>
      </c>
    </row>
    <row r="121" spans="1:65" s="13" customFormat="1" ht="22.5">
      <c r="B121" s="198"/>
      <c r="C121" s="199"/>
      <c r="D121" s="193" t="s">
        <v>158</v>
      </c>
      <c r="E121" s="200" t="s">
        <v>19</v>
      </c>
      <c r="F121" s="201" t="s">
        <v>2021</v>
      </c>
      <c r="G121" s="199"/>
      <c r="H121" s="200" t="s">
        <v>19</v>
      </c>
      <c r="I121" s="202"/>
      <c r="J121" s="199"/>
      <c r="K121" s="199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158</v>
      </c>
      <c r="AU121" s="207" t="s">
        <v>80</v>
      </c>
      <c r="AV121" s="13" t="s">
        <v>78</v>
      </c>
      <c r="AW121" s="13" t="s">
        <v>33</v>
      </c>
      <c r="AX121" s="13" t="s">
        <v>71</v>
      </c>
      <c r="AY121" s="207" t="s">
        <v>146</v>
      </c>
    </row>
    <row r="122" spans="1:65" s="14" customFormat="1" ht="11.25">
      <c r="B122" s="208"/>
      <c r="C122" s="209"/>
      <c r="D122" s="193" t="s">
        <v>158</v>
      </c>
      <c r="E122" s="210" t="s">
        <v>19</v>
      </c>
      <c r="F122" s="211" t="s">
        <v>2022</v>
      </c>
      <c r="G122" s="209"/>
      <c r="H122" s="212">
        <v>24.562999999999999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158</v>
      </c>
      <c r="AU122" s="218" t="s">
        <v>80</v>
      </c>
      <c r="AV122" s="14" t="s">
        <v>80</v>
      </c>
      <c r="AW122" s="14" t="s">
        <v>33</v>
      </c>
      <c r="AX122" s="14" t="s">
        <v>71</v>
      </c>
      <c r="AY122" s="218" t="s">
        <v>146</v>
      </c>
    </row>
    <row r="123" spans="1:65" s="14" customFormat="1" ht="11.25">
      <c r="B123" s="208"/>
      <c r="C123" s="209"/>
      <c r="D123" s="193" t="s">
        <v>158</v>
      </c>
      <c r="E123" s="210" t="s">
        <v>19</v>
      </c>
      <c r="F123" s="211" t="s">
        <v>2023</v>
      </c>
      <c r="G123" s="209"/>
      <c r="H123" s="212">
        <v>7.15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158</v>
      </c>
      <c r="AU123" s="218" t="s">
        <v>80</v>
      </c>
      <c r="AV123" s="14" t="s">
        <v>80</v>
      </c>
      <c r="AW123" s="14" t="s">
        <v>33</v>
      </c>
      <c r="AX123" s="14" t="s">
        <v>71</v>
      </c>
      <c r="AY123" s="218" t="s">
        <v>146</v>
      </c>
    </row>
    <row r="124" spans="1:65" s="14" customFormat="1" ht="11.25">
      <c r="B124" s="208"/>
      <c r="C124" s="209"/>
      <c r="D124" s="193" t="s">
        <v>158</v>
      </c>
      <c r="E124" s="210" t="s">
        <v>19</v>
      </c>
      <c r="F124" s="211" t="s">
        <v>2024</v>
      </c>
      <c r="G124" s="209"/>
      <c r="H124" s="212">
        <v>5.15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158</v>
      </c>
      <c r="AU124" s="218" t="s">
        <v>80</v>
      </c>
      <c r="AV124" s="14" t="s">
        <v>80</v>
      </c>
      <c r="AW124" s="14" t="s">
        <v>33</v>
      </c>
      <c r="AX124" s="14" t="s">
        <v>71</v>
      </c>
      <c r="AY124" s="218" t="s">
        <v>146</v>
      </c>
    </row>
    <row r="125" spans="1:65" s="16" customFormat="1" ht="11.25">
      <c r="B125" s="247"/>
      <c r="C125" s="248"/>
      <c r="D125" s="193" t="s">
        <v>158</v>
      </c>
      <c r="E125" s="249" t="s">
        <v>1992</v>
      </c>
      <c r="F125" s="250" t="s">
        <v>1646</v>
      </c>
      <c r="G125" s="248"/>
      <c r="H125" s="251">
        <v>36.863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158</v>
      </c>
      <c r="AU125" s="257" t="s">
        <v>80</v>
      </c>
      <c r="AV125" s="16" t="s">
        <v>169</v>
      </c>
      <c r="AW125" s="16" t="s">
        <v>33</v>
      </c>
      <c r="AX125" s="16" t="s">
        <v>71</v>
      </c>
      <c r="AY125" s="257" t="s">
        <v>146</v>
      </c>
    </row>
    <row r="126" spans="1:65" s="14" customFormat="1" ht="11.25">
      <c r="B126" s="208"/>
      <c r="C126" s="209"/>
      <c r="D126" s="193" t="s">
        <v>158</v>
      </c>
      <c r="E126" s="210" t="s">
        <v>19</v>
      </c>
      <c r="F126" s="211" t="s">
        <v>2025</v>
      </c>
      <c r="G126" s="209"/>
      <c r="H126" s="212">
        <v>3.6859999999999999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158</v>
      </c>
      <c r="AU126" s="218" t="s">
        <v>80</v>
      </c>
      <c r="AV126" s="14" t="s">
        <v>80</v>
      </c>
      <c r="AW126" s="14" t="s">
        <v>33</v>
      </c>
      <c r="AX126" s="14" t="s">
        <v>71</v>
      </c>
      <c r="AY126" s="218" t="s">
        <v>146</v>
      </c>
    </row>
    <row r="127" spans="1:65" s="15" customFormat="1" ht="11.25">
      <c r="B127" s="219"/>
      <c r="C127" s="220"/>
      <c r="D127" s="193" t="s">
        <v>158</v>
      </c>
      <c r="E127" s="221" t="s">
        <v>19</v>
      </c>
      <c r="F127" s="222" t="s">
        <v>161</v>
      </c>
      <c r="G127" s="220"/>
      <c r="H127" s="223">
        <v>40.548999999999999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158</v>
      </c>
      <c r="AU127" s="229" t="s">
        <v>80</v>
      </c>
      <c r="AV127" s="15" t="s">
        <v>154</v>
      </c>
      <c r="AW127" s="15" t="s">
        <v>33</v>
      </c>
      <c r="AX127" s="15" t="s">
        <v>78</v>
      </c>
      <c r="AY127" s="229" t="s">
        <v>146</v>
      </c>
    </row>
    <row r="128" spans="1:65" s="2" customFormat="1" ht="16.5" customHeight="1">
      <c r="A128" s="36"/>
      <c r="B128" s="37"/>
      <c r="C128" s="180" t="s">
        <v>195</v>
      </c>
      <c r="D128" s="180" t="s">
        <v>149</v>
      </c>
      <c r="E128" s="181" t="s">
        <v>2026</v>
      </c>
      <c r="F128" s="182" t="s">
        <v>2027</v>
      </c>
      <c r="G128" s="183" t="s">
        <v>152</v>
      </c>
      <c r="H128" s="184">
        <v>29.5</v>
      </c>
      <c r="I128" s="185"/>
      <c r="J128" s="186">
        <f>ROUND(I128*H128,2)</f>
        <v>0</v>
      </c>
      <c r="K128" s="182" t="s">
        <v>592</v>
      </c>
      <c r="L128" s="41"/>
      <c r="M128" s="187" t="s">
        <v>19</v>
      </c>
      <c r="N128" s="188" t="s">
        <v>42</v>
      </c>
      <c r="O128" s="66"/>
      <c r="P128" s="189">
        <f>O128*H128</f>
        <v>0</v>
      </c>
      <c r="Q128" s="189">
        <v>3.9699999999999996E-3</v>
      </c>
      <c r="R128" s="189">
        <f>Q128*H128</f>
        <v>0.11711499999999998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154</v>
      </c>
      <c r="AT128" s="191" t="s">
        <v>149</v>
      </c>
      <c r="AU128" s="191" t="s">
        <v>80</v>
      </c>
      <c r="AY128" s="19" t="s">
        <v>146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78</v>
      </c>
      <c r="BK128" s="192">
        <f>ROUND(I128*H128,2)</f>
        <v>0</v>
      </c>
      <c r="BL128" s="19" t="s">
        <v>154</v>
      </c>
      <c r="BM128" s="191" t="s">
        <v>2028</v>
      </c>
    </row>
    <row r="129" spans="1:65" s="2" customFormat="1" ht="11.25">
      <c r="A129" s="36"/>
      <c r="B129" s="37"/>
      <c r="C129" s="38"/>
      <c r="D129" s="193" t="s">
        <v>156</v>
      </c>
      <c r="E129" s="38"/>
      <c r="F129" s="194" t="s">
        <v>2027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156</v>
      </c>
      <c r="AU129" s="19" t="s">
        <v>80</v>
      </c>
    </row>
    <row r="130" spans="1:65" s="2" customFormat="1" ht="11.25">
      <c r="A130" s="36"/>
      <c r="B130" s="37"/>
      <c r="C130" s="38"/>
      <c r="D130" s="245" t="s">
        <v>595</v>
      </c>
      <c r="E130" s="38"/>
      <c r="F130" s="246" t="s">
        <v>2029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595</v>
      </c>
      <c r="AU130" s="19" t="s">
        <v>80</v>
      </c>
    </row>
    <row r="131" spans="1:65" s="14" customFormat="1" ht="11.25">
      <c r="B131" s="208"/>
      <c r="C131" s="209"/>
      <c r="D131" s="193" t="s">
        <v>158</v>
      </c>
      <c r="E131" s="210" t="s">
        <v>19</v>
      </c>
      <c r="F131" s="211" t="s">
        <v>2030</v>
      </c>
      <c r="G131" s="209"/>
      <c r="H131" s="212">
        <v>29.5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158</v>
      </c>
      <c r="AU131" s="218" t="s">
        <v>80</v>
      </c>
      <c r="AV131" s="14" t="s">
        <v>80</v>
      </c>
      <c r="AW131" s="14" t="s">
        <v>33</v>
      </c>
      <c r="AX131" s="14" t="s">
        <v>78</v>
      </c>
      <c r="AY131" s="218" t="s">
        <v>146</v>
      </c>
    </row>
    <row r="132" spans="1:65" s="2" customFormat="1" ht="16.5" customHeight="1">
      <c r="A132" s="36"/>
      <c r="B132" s="37"/>
      <c r="C132" s="230" t="s">
        <v>174</v>
      </c>
      <c r="D132" s="230" t="s">
        <v>170</v>
      </c>
      <c r="E132" s="231" t="s">
        <v>2031</v>
      </c>
      <c r="F132" s="232" t="s">
        <v>2032</v>
      </c>
      <c r="G132" s="233" t="s">
        <v>708</v>
      </c>
      <c r="H132" s="234">
        <v>0.73799999999999999</v>
      </c>
      <c r="I132" s="235"/>
      <c r="J132" s="236">
        <f>ROUND(I132*H132,2)</f>
        <v>0</v>
      </c>
      <c r="K132" s="232" t="s">
        <v>592</v>
      </c>
      <c r="L132" s="237"/>
      <c r="M132" s="238" t="s">
        <v>19</v>
      </c>
      <c r="N132" s="239" t="s">
        <v>42</v>
      </c>
      <c r="O132" s="66"/>
      <c r="P132" s="189">
        <f>O132*H132</f>
        <v>0</v>
      </c>
      <c r="Q132" s="189">
        <v>1E-3</v>
      </c>
      <c r="R132" s="189">
        <f>Q132*H132</f>
        <v>7.3800000000000005E-4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174</v>
      </c>
      <c r="AT132" s="191" t="s">
        <v>170</v>
      </c>
      <c r="AU132" s="191" t="s">
        <v>80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78</v>
      </c>
      <c r="BK132" s="192">
        <f>ROUND(I132*H132,2)</f>
        <v>0</v>
      </c>
      <c r="BL132" s="19" t="s">
        <v>154</v>
      </c>
      <c r="BM132" s="191" t="s">
        <v>2033</v>
      </c>
    </row>
    <row r="133" spans="1:65" s="2" customFormat="1" ht="11.25">
      <c r="A133" s="36"/>
      <c r="B133" s="37"/>
      <c r="C133" s="38"/>
      <c r="D133" s="193" t="s">
        <v>156</v>
      </c>
      <c r="E133" s="38"/>
      <c r="F133" s="194" t="s">
        <v>2032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156</v>
      </c>
      <c r="AU133" s="19" t="s">
        <v>80</v>
      </c>
    </row>
    <row r="134" spans="1:65" s="14" customFormat="1" ht="11.25">
      <c r="B134" s="208"/>
      <c r="C134" s="209"/>
      <c r="D134" s="193" t="s">
        <v>158</v>
      </c>
      <c r="E134" s="210" t="s">
        <v>19</v>
      </c>
      <c r="F134" s="211" t="s">
        <v>2034</v>
      </c>
      <c r="G134" s="209"/>
      <c r="H134" s="212">
        <v>29.5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158</v>
      </c>
      <c r="AU134" s="218" t="s">
        <v>80</v>
      </c>
      <c r="AV134" s="14" t="s">
        <v>80</v>
      </c>
      <c r="AW134" s="14" t="s">
        <v>33</v>
      </c>
      <c r="AX134" s="14" t="s">
        <v>78</v>
      </c>
      <c r="AY134" s="218" t="s">
        <v>146</v>
      </c>
    </row>
    <row r="135" spans="1:65" s="14" customFormat="1" ht="11.25">
      <c r="B135" s="208"/>
      <c r="C135" s="209"/>
      <c r="D135" s="193" t="s">
        <v>158</v>
      </c>
      <c r="E135" s="209"/>
      <c r="F135" s="211" t="s">
        <v>2035</v>
      </c>
      <c r="G135" s="209"/>
      <c r="H135" s="212">
        <v>0.73799999999999999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158</v>
      </c>
      <c r="AU135" s="218" t="s">
        <v>80</v>
      </c>
      <c r="AV135" s="14" t="s">
        <v>80</v>
      </c>
      <c r="AW135" s="14" t="s">
        <v>4</v>
      </c>
      <c r="AX135" s="14" t="s">
        <v>78</v>
      </c>
      <c r="AY135" s="218" t="s">
        <v>146</v>
      </c>
    </row>
    <row r="136" spans="1:65" s="12" customFormat="1" ht="22.9" customHeight="1">
      <c r="B136" s="164"/>
      <c r="C136" s="165"/>
      <c r="D136" s="166" t="s">
        <v>70</v>
      </c>
      <c r="E136" s="178" t="s">
        <v>147</v>
      </c>
      <c r="F136" s="178" t="s">
        <v>148</v>
      </c>
      <c r="G136" s="165"/>
      <c r="H136" s="165"/>
      <c r="I136" s="168"/>
      <c r="J136" s="179">
        <f>BK136</f>
        <v>0</v>
      </c>
      <c r="K136" s="165"/>
      <c r="L136" s="170"/>
      <c r="M136" s="171"/>
      <c r="N136" s="172"/>
      <c r="O136" s="172"/>
      <c r="P136" s="173">
        <f>SUM(P137:P140)</f>
        <v>0</v>
      </c>
      <c r="Q136" s="172"/>
      <c r="R136" s="173">
        <f>SUM(R137:R140)</f>
        <v>64.941624000000004</v>
      </c>
      <c r="S136" s="172"/>
      <c r="T136" s="174">
        <f>SUM(T137:T140)</f>
        <v>0</v>
      </c>
      <c r="AR136" s="175" t="s">
        <v>78</v>
      </c>
      <c r="AT136" s="176" t="s">
        <v>70</v>
      </c>
      <c r="AU136" s="176" t="s">
        <v>78</v>
      </c>
      <c r="AY136" s="175" t="s">
        <v>146</v>
      </c>
      <c r="BK136" s="177">
        <f>SUM(BK137:BK140)</f>
        <v>0</v>
      </c>
    </row>
    <row r="137" spans="1:65" s="2" customFormat="1" ht="24.2" customHeight="1">
      <c r="A137" s="36"/>
      <c r="B137" s="37"/>
      <c r="C137" s="180" t="s">
        <v>206</v>
      </c>
      <c r="D137" s="180" t="s">
        <v>149</v>
      </c>
      <c r="E137" s="181" t="s">
        <v>2036</v>
      </c>
      <c r="F137" s="182" t="s">
        <v>2037</v>
      </c>
      <c r="G137" s="183" t="s">
        <v>164</v>
      </c>
      <c r="H137" s="184">
        <v>33.066000000000003</v>
      </c>
      <c r="I137" s="185"/>
      <c r="J137" s="186">
        <f>ROUND(I137*H137,2)</f>
        <v>0</v>
      </c>
      <c r="K137" s="182" t="s">
        <v>592</v>
      </c>
      <c r="L137" s="41"/>
      <c r="M137" s="187" t="s">
        <v>19</v>
      </c>
      <c r="N137" s="188" t="s">
        <v>42</v>
      </c>
      <c r="O137" s="66"/>
      <c r="P137" s="189">
        <f>O137*H137</f>
        <v>0</v>
      </c>
      <c r="Q137" s="189">
        <v>1.964</v>
      </c>
      <c r="R137" s="189">
        <f>Q137*H137</f>
        <v>64.941624000000004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154</v>
      </c>
      <c r="AT137" s="191" t="s">
        <v>149</v>
      </c>
      <c r="AU137" s="191" t="s">
        <v>80</v>
      </c>
      <c r="AY137" s="19" t="s">
        <v>146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78</v>
      </c>
      <c r="BK137" s="192">
        <f>ROUND(I137*H137,2)</f>
        <v>0</v>
      </c>
      <c r="BL137" s="19" t="s">
        <v>154</v>
      </c>
      <c r="BM137" s="191" t="s">
        <v>2038</v>
      </c>
    </row>
    <row r="138" spans="1:65" s="2" customFormat="1" ht="19.5">
      <c r="A138" s="36"/>
      <c r="B138" s="37"/>
      <c r="C138" s="38"/>
      <c r="D138" s="193" t="s">
        <v>156</v>
      </c>
      <c r="E138" s="38"/>
      <c r="F138" s="194" t="s">
        <v>2039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156</v>
      </c>
      <c r="AU138" s="19" t="s">
        <v>80</v>
      </c>
    </row>
    <row r="139" spans="1:65" s="2" customFormat="1" ht="11.25">
      <c r="A139" s="36"/>
      <c r="B139" s="37"/>
      <c r="C139" s="38"/>
      <c r="D139" s="245" t="s">
        <v>595</v>
      </c>
      <c r="E139" s="38"/>
      <c r="F139" s="246" t="s">
        <v>2040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595</v>
      </c>
      <c r="AU139" s="19" t="s">
        <v>80</v>
      </c>
    </row>
    <row r="140" spans="1:65" s="14" customFormat="1" ht="11.25">
      <c r="B140" s="208"/>
      <c r="C140" s="209"/>
      <c r="D140" s="193" t="s">
        <v>158</v>
      </c>
      <c r="E140" s="210" t="s">
        <v>19</v>
      </c>
      <c r="F140" s="211" t="s">
        <v>2041</v>
      </c>
      <c r="G140" s="209"/>
      <c r="H140" s="212">
        <v>33.066000000000003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158</v>
      </c>
      <c r="AU140" s="218" t="s">
        <v>80</v>
      </c>
      <c r="AV140" s="14" t="s">
        <v>80</v>
      </c>
      <c r="AW140" s="14" t="s">
        <v>33</v>
      </c>
      <c r="AX140" s="14" t="s">
        <v>78</v>
      </c>
      <c r="AY140" s="218" t="s">
        <v>146</v>
      </c>
    </row>
    <row r="141" spans="1:65" s="12" customFormat="1" ht="22.9" customHeight="1">
      <c r="B141" s="164"/>
      <c r="C141" s="165"/>
      <c r="D141" s="166" t="s">
        <v>70</v>
      </c>
      <c r="E141" s="178" t="s">
        <v>206</v>
      </c>
      <c r="F141" s="178" t="s">
        <v>1045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SUM(P142:P154)</f>
        <v>0</v>
      </c>
      <c r="Q141" s="172"/>
      <c r="R141" s="173">
        <f>SUM(R142:R154)</f>
        <v>1.83477939</v>
      </c>
      <c r="S141" s="172"/>
      <c r="T141" s="174">
        <f>SUM(T142:T154)</f>
        <v>35.055800000000005</v>
      </c>
      <c r="AR141" s="175" t="s">
        <v>78</v>
      </c>
      <c r="AT141" s="176" t="s">
        <v>70</v>
      </c>
      <c r="AU141" s="176" t="s">
        <v>78</v>
      </c>
      <c r="AY141" s="175" t="s">
        <v>146</v>
      </c>
      <c r="BK141" s="177">
        <f>SUM(BK142:BK154)</f>
        <v>0</v>
      </c>
    </row>
    <row r="142" spans="1:65" s="2" customFormat="1" ht="16.5" customHeight="1">
      <c r="A142" s="36"/>
      <c r="B142" s="37"/>
      <c r="C142" s="180" t="s">
        <v>214</v>
      </c>
      <c r="D142" s="180" t="s">
        <v>149</v>
      </c>
      <c r="E142" s="181" t="s">
        <v>1212</v>
      </c>
      <c r="F142" s="182" t="s">
        <v>1213</v>
      </c>
      <c r="G142" s="183" t="s">
        <v>164</v>
      </c>
      <c r="H142" s="184">
        <v>6.7610000000000001</v>
      </c>
      <c r="I142" s="185"/>
      <c r="J142" s="186">
        <f>ROUND(I142*H142,2)</f>
        <v>0</v>
      </c>
      <c r="K142" s="182" t="s">
        <v>592</v>
      </c>
      <c r="L142" s="41"/>
      <c r="M142" s="187" t="s">
        <v>19</v>
      </c>
      <c r="N142" s="188" t="s">
        <v>42</v>
      </c>
      <c r="O142" s="66"/>
      <c r="P142" s="189">
        <f>O142*H142</f>
        <v>0</v>
      </c>
      <c r="Q142" s="189">
        <v>0.12</v>
      </c>
      <c r="R142" s="189">
        <f>Q142*H142</f>
        <v>0.81131999999999993</v>
      </c>
      <c r="S142" s="189">
        <v>2.2000000000000002</v>
      </c>
      <c r="T142" s="190">
        <f>S142*H142</f>
        <v>14.874200000000002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154</v>
      </c>
      <c r="AT142" s="191" t="s">
        <v>149</v>
      </c>
      <c r="AU142" s="191" t="s">
        <v>80</v>
      </c>
      <c r="AY142" s="19" t="s">
        <v>146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78</v>
      </c>
      <c r="BK142" s="192">
        <f>ROUND(I142*H142,2)</f>
        <v>0</v>
      </c>
      <c r="BL142" s="19" t="s">
        <v>154</v>
      </c>
      <c r="BM142" s="191" t="s">
        <v>2042</v>
      </c>
    </row>
    <row r="143" spans="1:65" s="2" customFormat="1" ht="11.25">
      <c r="A143" s="36"/>
      <c r="B143" s="37"/>
      <c r="C143" s="38"/>
      <c r="D143" s="193" t="s">
        <v>156</v>
      </c>
      <c r="E143" s="38"/>
      <c r="F143" s="194" t="s">
        <v>1215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156</v>
      </c>
      <c r="AU143" s="19" t="s">
        <v>80</v>
      </c>
    </row>
    <row r="144" spans="1:65" s="2" customFormat="1" ht="11.25">
      <c r="A144" s="36"/>
      <c r="B144" s="37"/>
      <c r="C144" s="38"/>
      <c r="D144" s="245" t="s">
        <v>595</v>
      </c>
      <c r="E144" s="38"/>
      <c r="F144" s="246" t="s">
        <v>1216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595</v>
      </c>
      <c r="AU144" s="19" t="s">
        <v>80</v>
      </c>
    </row>
    <row r="145" spans="1:65" s="14" customFormat="1" ht="11.25">
      <c r="B145" s="208"/>
      <c r="C145" s="209"/>
      <c r="D145" s="193" t="s">
        <v>158</v>
      </c>
      <c r="E145" s="210" t="s">
        <v>19</v>
      </c>
      <c r="F145" s="211" t="s">
        <v>2043</v>
      </c>
      <c r="G145" s="209"/>
      <c r="H145" s="212">
        <v>5.0279999999999996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158</v>
      </c>
      <c r="AU145" s="218" t="s">
        <v>80</v>
      </c>
      <c r="AV145" s="14" t="s">
        <v>80</v>
      </c>
      <c r="AW145" s="14" t="s">
        <v>33</v>
      </c>
      <c r="AX145" s="14" t="s">
        <v>71</v>
      </c>
      <c r="AY145" s="218" t="s">
        <v>146</v>
      </c>
    </row>
    <row r="146" spans="1:65" s="14" customFormat="1" ht="22.5">
      <c r="B146" s="208"/>
      <c r="C146" s="209"/>
      <c r="D146" s="193" t="s">
        <v>158</v>
      </c>
      <c r="E146" s="210" t="s">
        <v>19</v>
      </c>
      <c r="F146" s="211" t="s">
        <v>2044</v>
      </c>
      <c r="G146" s="209"/>
      <c r="H146" s="212">
        <v>1.7330000000000001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158</v>
      </c>
      <c r="AU146" s="218" t="s">
        <v>80</v>
      </c>
      <c r="AV146" s="14" t="s">
        <v>80</v>
      </c>
      <c r="AW146" s="14" t="s">
        <v>33</v>
      </c>
      <c r="AX146" s="14" t="s">
        <v>71</v>
      </c>
      <c r="AY146" s="218" t="s">
        <v>146</v>
      </c>
    </row>
    <row r="147" spans="1:65" s="15" customFormat="1" ht="11.25">
      <c r="B147" s="219"/>
      <c r="C147" s="220"/>
      <c r="D147" s="193" t="s">
        <v>158</v>
      </c>
      <c r="E147" s="221" t="s">
        <v>19</v>
      </c>
      <c r="F147" s="222" t="s">
        <v>161</v>
      </c>
      <c r="G147" s="220"/>
      <c r="H147" s="223">
        <v>6.7610000000000001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158</v>
      </c>
      <c r="AU147" s="229" t="s">
        <v>80</v>
      </c>
      <c r="AV147" s="15" t="s">
        <v>154</v>
      </c>
      <c r="AW147" s="15" t="s">
        <v>33</v>
      </c>
      <c r="AX147" s="15" t="s">
        <v>78</v>
      </c>
      <c r="AY147" s="229" t="s">
        <v>146</v>
      </c>
    </row>
    <row r="148" spans="1:65" s="2" customFormat="1" ht="16.5" customHeight="1">
      <c r="A148" s="36"/>
      <c r="B148" s="37"/>
      <c r="C148" s="180" t="s">
        <v>221</v>
      </c>
      <c r="D148" s="180" t="s">
        <v>149</v>
      </c>
      <c r="E148" s="181" t="s">
        <v>2045</v>
      </c>
      <c r="F148" s="182" t="s">
        <v>2046</v>
      </c>
      <c r="G148" s="183" t="s">
        <v>164</v>
      </c>
      <c r="H148" s="184">
        <v>8.4090000000000007</v>
      </c>
      <c r="I148" s="185"/>
      <c r="J148" s="186">
        <f>ROUND(I148*H148,2)</f>
        <v>0</v>
      </c>
      <c r="K148" s="182" t="s">
        <v>592</v>
      </c>
      <c r="L148" s="41"/>
      <c r="M148" s="187" t="s">
        <v>19</v>
      </c>
      <c r="N148" s="188" t="s">
        <v>42</v>
      </c>
      <c r="O148" s="66"/>
      <c r="P148" s="189">
        <f>O148*H148</f>
        <v>0</v>
      </c>
      <c r="Q148" s="189">
        <v>0.12171</v>
      </c>
      <c r="R148" s="189">
        <f>Q148*H148</f>
        <v>1.02345939</v>
      </c>
      <c r="S148" s="189">
        <v>2.4</v>
      </c>
      <c r="T148" s="190">
        <f>S148*H148</f>
        <v>20.1816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154</v>
      </c>
      <c r="AT148" s="191" t="s">
        <v>149</v>
      </c>
      <c r="AU148" s="191" t="s">
        <v>80</v>
      </c>
      <c r="AY148" s="19" t="s">
        <v>146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78</v>
      </c>
      <c r="BK148" s="192">
        <f>ROUND(I148*H148,2)</f>
        <v>0</v>
      </c>
      <c r="BL148" s="19" t="s">
        <v>154</v>
      </c>
      <c r="BM148" s="191" t="s">
        <v>2047</v>
      </c>
    </row>
    <row r="149" spans="1:65" s="2" customFormat="1" ht="19.5">
      <c r="A149" s="36"/>
      <c r="B149" s="37"/>
      <c r="C149" s="38"/>
      <c r="D149" s="193" t="s">
        <v>156</v>
      </c>
      <c r="E149" s="38"/>
      <c r="F149" s="194" t="s">
        <v>2048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156</v>
      </c>
      <c r="AU149" s="19" t="s">
        <v>80</v>
      </c>
    </row>
    <row r="150" spans="1:65" s="2" customFormat="1" ht="11.25">
      <c r="A150" s="36"/>
      <c r="B150" s="37"/>
      <c r="C150" s="38"/>
      <c r="D150" s="245" t="s">
        <v>595</v>
      </c>
      <c r="E150" s="38"/>
      <c r="F150" s="246" t="s">
        <v>2049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595</v>
      </c>
      <c r="AU150" s="19" t="s">
        <v>80</v>
      </c>
    </row>
    <row r="151" spans="1:65" s="14" customFormat="1" ht="11.25">
      <c r="B151" s="208"/>
      <c r="C151" s="209"/>
      <c r="D151" s="193" t="s">
        <v>158</v>
      </c>
      <c r="E151" s="210" t="s">
        <v>19</v>
      </c>
      <c r="F151" s="211" t="s">
        <v>2050</v>
      </c>
      <c r="G151" s="209"/>
      <c r="H151" s="212">
        <v>6.3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158</v>
      </c>
      <c r="AU151" s="218" t="s">
        <v>80</v>
      </c>
      <c r="AV151" s="14" t="s">
        <v>80</v>
      </c>
      <c r="AW151" s="14" t="s">
        <v>33</v>
      </c>
      <c r="AX151" s="14" t="s">
        <v>71</v>
      </c>
      <c r="AY151" s="218" t="s">
        <v>146</v>
      </c>
    </row>
    <row r="152" spans="1:65" s="14" customFormat="1" ht="11.25">
      <c r="B152" s="208"/>
      <c r="C152" s="209"/>
      <c r="D152" s="193" t="s">
        <v>158</v>
      </c>
      <c r="E152" s="210" t="s">
        <v>19</v>
      </c>
      <c r="F152" s="211" t="s">
        <v>2051</v>
      </c>
      <c r="G152" s="209"/>
      <c r="H152" s="212">
        <v>1.1619999999999999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158</v>
      </c>
      <c r="AU152" s="218" t="s">
        <v>80</v>
      </c>
      <c r="AV152" s="14" t="s">
        <v>80</v>
      </c>
      <c r="AW152" s="14" t="s">
        <v>33</v>
      </c>
      <c r="AX152" s="14" t="s">
        <v>71</v>
      </c>
      <c r="AY152" s="218" t="s">
        <v>146</v>
      </c>
    </row>
    <row r="153" spans="1:65" s="14" customFormat="1" ht="11.25">
      <c r="B153" s="208"/>
      <c r="C153" s="209"/>
      <c r="D153" s="193" t="s">
        <v>158</v>
      </c>
      <c r="E153" s="210" t="s">
        <v>19</v>
      </c>
      <c r="F153" s="211" t="s">
        <v>2052</v>
      </c>
      <c r="G153" s="209"/>
      <c r="H153" s="212">
        <v>0.94699999999999995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158</v>
      </c>
      <c r="AU153" s="218" t="s">
        <v>80</v>
      </c>
      <c r="AV153" s="14" t="s">
        <v>80</v>
      </c>
      <c r="AW153" s="14" t="s">
        <v>33</v>
      </c>
      <c r="AX153" s="14" t="s">
        <v>71</v>
      </c>
      <c r="AY153" s="218" t="s">
        <v>146</v>
      </c>
    </row>
    <row r="154" spans="1:65" s="15" customFormat="1" ht="11.25">
      <c r="B154" s="219"/>
      <c r="C154" s="220"/>
      <c r="D154" s="193" t="s">
        <v>158</v>
      </c>
      <c r="E154" s="221" t="s">
        <v>19</v>
      </c>
      <c r="F154" s="222" t="s">
        <v>161</v>
      </c>
      <c r="G154" s="220"/>
      <c r="H154" s="223">
        <v>8.4090000000000007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158</v>
      </c>
      <c r="AU154" s="229" t="s">
        <v>80</v>
      </c>
      <c r="AV154" s="15" t="s">
        <v>154</v>
      </c>
      <c r="AW154" s="15" t="s">
        <v>33</v>
      </c>
      <c r="AX154" s="15" t="s">
        <v>78</v>
      </c>
      <c r="AY154" s="229" t="s">
        <v>146</v>
      </c>
    </row>
    <row r="155" spans="1:65" s="12" customFormat="1" ht="22.9" customHeight="1">
      <c r="B155" s="164"/>
      <c r="C155" s="165"/>
      <c r="D155" s="166" t="s">
        <v>70</v>
      </c>
      <c r="E155" s="178" t="s">
        <v>1398</v>
      </c>
      <c r="F155" s="178" t="s">
        <v>1399</v>
      </c>
      <c r="G155" s="165"/>
      <c r="H155" s="165"/>
      <c r="I155" s="168"/>
      <c r="J155" s="179">
        <f>BK155</f>
        <v>0</v>
      </c>
      <c r="K155" s="165"/>
      <c r="L155" s="170"/>
      <c r="M155" s="171"/>
      <c r="N155" s="172"/>
      <c r="O155" s="172"/>
      <c r="P155" s="173">
        <f>SUM(P156:P178)</f>
        <v>0</v>
      </c>
      <c r="Q155" s="172"/>
      <c r="R155" s="173">
        <f>SUM(R156:R178)</f>
        <v>0</v>
      </c>
      <c r="S155" s="172"/>
      <c r="T155" s="174">
        <f>SUM(T156:T178)</f>
        <v>0</v>
      </c>
      <c r="AR155" s="175" t="s">
        <v>78</v>
      </c>
      <c r="AT155" s="176" t="s">
        <v>70</v>
      </c>
      <c r="AU155" s="176" t="s">
        <v>78</v>
      </c>
      <c r="AY155" s="175" t="s">
        <v>146</v>
      </c>
      <c r="BK155" s="177">
        <f>SUM(BK156:BK178)</f>
        <v>0</v>
      </c>
    </row>
    <row r="156" spans="1:65" s="2" customFormat="1" ht="24.2" customHeight="1">
      <c r="A156" s="36"/>
      <c r="B156" s="37"/>
      <c r="C156" s="180" t="s">
        <v>229</v>
      </c>
      <c r="D156" s="180" t="s">
        <v>149</v>
      </c>
      <c r="E156" s="181" t="s">
        <v>1421</v>
      </c>
      <c r="F156" s="182" t="s">
        <v>1422</v>
      </c>
      <c r="G156" s="183" t="s">
        <v>173</v>
      </c>
      <c r="H156" s="184">
        <v>102.65900000000001</v>
      </c>
      <c r="I156" s="185"/>
      <c r="J156" s="186">
        <f>ROUND(I156*H156,2)</f>
        <v>0</v>
      </c>
      <c r="K156" s="182" t="s">
        <v>592</v>
      </c>
      <c r="L156" s="41"/>
      <c r="M156" s="187" t="s">
        <v>19</v>
      </c>
      <c r="N156" s="188" t="s">
        <v>42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154</v>
      </c>
      <c r="AT156" s="191" t="s">
        <v>149</v>
      </c>
      <c r="AU156" s="191" t="s">
        <v>80</v>
      </c>
      <c r="AY156" s="19" t="s">
        <v>146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78</v>
      </c>
      <c r="BK156" s="192">
        <f>ROUND(I156*H156,2)</f>
        <v>0</v>
      </c>
      <c r="BL156" s="19" t="s">
        <v>154</v>
      </c>
      <c r="BM156" s="191" t="s">
        <v>2053</v>
      </c>
    </row>
    <row r="157" spans="1:65" s="2" customFormat="1" ht="29.25">
      <c r="A157" s="36"/>
      <c r="B157" s="37"/>
      <c r="C157" s="38"/>
      <c r="D157" s="193" t="s">
        <v>156</v>
      </c>
      <c r="E157" s="38"/>
      <c r="F157" s="194" t="s">
        <v>1424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156</v>
      </c>
      <c r="AU157" s="19" t="s">
        <v>80</v>
      </c>
    </row>
    <row r="158" spans="1:65" s="2" customFormat="1" ht="11.25">
      <c r="A158" s="36"/>
      <c r="B158" s="37"/>
      <c r="C158" s="38"/>
      <c r="D158" s="245" t="s">
        <v>595</v>
      </c>
      <c r="E158" s="38"/>
      <c r="F158" s="246" t="s">
        <v>1425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595</v>
      </c>
      <c r="AU158" s="19" t="s">
        <v>80</v>
      </c>
    </row>
    <row r="159" spans="1:65" s="14" customFormat="1" ht="11.25">
      <c r="B159" s="208"/>
      <c r="C159" s="209"/>
      <c r="D159" s="193" t="s">
        <v>158</v>
      </c>
      <c r="E159" s="210" t="s">
        <v>19</v>
      </c>
      <c r="F159" s="211" t="s">
        <v>2054</v>
      </c>
      <c r="G159" s="209"/>
      <c r="H159" s="212">
        <v>102.65900000000001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158</v>
      </c>
      <c r="AU159" s="218" t="s">
        <v>80</v>
      </c>
      <c r="AV159" s="14" t="s">
        <v>80</v>
      </c>
      <c r="AW159" s="14" t="s">
        <v>33</v>
      </c>
      <c r="AX159" s="14" t="s">
        <v>78</v>
      </c>
      <c r="AY159" s="218" t="s">
        <v>146</v>
      </c>
    </row>
    <row r="160" spans="1:65" s="2" customFormat="1" ht="24.2" customHeight="1">
      <c r="A160" s="36"/>
      <c r="B160" s="37"/>
      <c r="C160" s="180" t="s">
        <v>236</v>
      </c>
      <c r="D160" s="180" t="s">
        <v>149</v>
      </c>
      <c r="E160" s="181" t="s">
        <v>1453</v>
      </c>
      <c r="F160" s="182" t="s">
        <v>1454</v>
      </c>
      <c r="G160" s="183" t="s">
        <v>173</v>
      </c>
      <c r="H160" s="184">
        <v>35.055999999999997</v>
      </c>
      <c r="I160" s="185"/>
      <c r="J160" s="186">
        <f>ROUND(I160*H160,2)</f>
        <v>0</v>
      </c>
      <c r="K160" s="182" t="s">
        <v>592</v>
      </c>
      <c r="L160" s="41"/>
      <c r="M160" s="187" t="s">
        <v>19</v>
      </c>
      <c r="N160" s="188" t="s">
        <v>42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154</v>
      </c>
      <c r="AT160" s="191" t="s">
        <v>149</v>
      </c>
      <c r="AU160" s="191" t="s">
        <v>80</v>
      </c>
      <c r="AY160" s="19" t="s">
        <v>146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78</v>
      </c>
      <c r="BK160" s="192">
        <f>ROUND(I160*H160,2)</f>
        <v>0</v>
      </c>
      <c r="BL160" s="19" t="s">
        <v>154</v>
      </c>
      <c r="BM160" s="191" t="s">
        <v>2055</v>
      </c>
    </row>
    <row r="161" spans="1:65" s="2" customFormat="1" ht="19.5">
      <c r="A161" s="36"/>
      <c r="B161" s="37"/>
      <c r="C161" s="38"/>
      <c r="D161" s="193" t="s">
        <v>156</v>
      </c>
      <c r="E161" s="38"/>
      <c r="F161" s="194" t="s">
        <v>1456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156</v>
      </c>
      <c r="AU161" s="19" t="s">
        <v>80</v>
      </c>
    </row>
    <row r="162" spans="1:65" s="2" customFormat="1" ht="11.25">
      <c r="A162" s="36"/>
      <c r="B162" s="37"/>
      <c r="C162" s="38"/>
      <c r="D162" s="245" t="s">
        <v>595</v>
      </c>
      <c r="E162" s="38"/>
      <c r="F162" s="246" t="s">
        <v>1457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595</v>
      </c>
      <c r="AU162" s="19" t="s">
        <v>80</v>
      </c>
    </row>
    <row r="163" spans="1:65" s="2" customFormat="1" ht="16.5" customHeight="1">
      <c r="A163" s="36"/>
      <c r="B163" s="37"/>
      <c r="C163" s="180" t="s">
        <v>243</v>
      </c>
      <c r="D163" s="180" t="s">
        <v>149</v>
      </c>
      <c r="E163" s="181" t="s">
        <v>2056</v>
      </c>
      <c r="F163" s="182" t="s">
        <v>2057</v>
      </c>
      <c r="G163" s="183" t="s">
        <v>173</v>
      </c>
      <c r="H163" s="184">
        <v>350.54</v>
      </c>
      <c r="I163" s="185"/>
      <c r="J163" s="186">
        <f>ROUND(I163*H163,2)</f>
        <v>0</v>
      </c>
      <c r="K163" s="182" t="s">
        <v>592</v>
      </c>
      <c r="L163" s="41"/>
      <c r="M163" s="187" t="s">
        <v>19</v>
      </c>
      <c r="N163" s="188" t="s">
        <v>42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80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78</v>
      </c>
      <c r="BK163" s="192">
        <f>ROUND(I163*H163,2)</f>
        <v>0</v>
      </c>
      <c r="BL163" s="19" t="s">
        <v>154</v>
      </c>
      <c r="BM163" s="191" t="s">
        <v>2058</v>
      </c>
    </row>
    <row r="164" spans="1:65" s="2" customFormat="1" ht="29.25">
      <c r="A164" s="36"/>
      <c r="B164" s="37"/>
      <c r="C164" s="38"/>
      <c r="D164" s="193" t="s">
        <v>156</v>
      </c>
      <c r="E164" s="38"/>
      <c r="F164" s="194" t="s">
        <v>2059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80</v>
      </c>
    </row>
    <row r="165" spans="1:65" s="2" customFormat="1" ht="11.25">
      <c r="A165" s="36"/>
      <c r="B165" s="37"/>
      <c r="C165" s="38"/>
      <c r="D165" s="245" t="s">
        <v>595</v>
      </c>
      <c r="E165" s="38"/>
      <c r="F165" s="246" t="s">
        <v>2060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595</v>
      </c>
      <c r="AU165" s="19" t="s">
        <v>80</v>
      </c>
    </row>
    <row r="166" spans="1:65" s="14" customFormat="1" ht="11.25">
      <c r="B166" s="208"/>
      <c r="C166" s="209"/>
      <c r="D166" s="193" t="s">
        <v>158</v>
      </c>
      <c r="E166" s="210" t="s">
        <v>19</v>
      </c>
      <c r="F166" s="211" t="s">
        <v>2061</v>
      </c>
      <c r="G166" s="209"/>
      <c r="H166" s="212">
        <v>350.54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158</v>
      </c>
      <c r="AU166" s="218" t="s">
        <v>80</v>
      </c>
      <c r="AV166" s="14" t="s">
        <v>80</v>
      </c>
      <c r="AW166" s="14" t="s">
        <v>33</v>
      </c>
      <c r="AX166" s="14" t="s">
        <v>78</v>
      </c>
      <c r="AY166" s="218" t="s">
        <v>146</v>
      </c>
    </row>
    <row r="167" spans="1:65" s="2" customFormat="1" ht="24.2" customHeight="1">
      <c r="A167" s="36"/>
      <c r="B167" s="37"/>
      <c r="C167" s="180" t="s">
        <v>8</v>
      </c>
      <c r="D167" s="180" t="s">
        <v>149</v>
      </c>
      <c r="E167" s="181" t="s">
        <v>1469</v>
      </c>
      <c r="F167" s="182" t="s">
        <v>1470</v>
      </c>
      <c r="G167" s="183" t="s">
        <v>173</v>
      </c>
      <c r="H167" s="184">
        <v>35.054000000000002</v>
      </c>
      <c r="I167" s="185"/>
      <c r="J167" s="186">
        <f>ROUND(I167*H167,2)</f>
        <v>0</v>
      </c>
      <c r="K167" s="182" t="s">
        <v>592</v>
      </c>
      <c r="L167" s="41"/>
      <c r="M167" s="187" t="s">
        <v>19</v>
      </c>
      <c r="N167" s="188" t="s">
        <v>42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154</v>
      </c>
      <c r="AT167" s="191" t="s">
        <v>149</v>
      </c>
      <c r="AU167" s="191" t="s">
        <v>80</v>
      </c>
      <c r="AY167" s="19" t="s">
        <v>146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78</v>
      </c>
      <c r="BK167" s="192">
        <f>ROUND(I167*H167,2)</f>
        <v>0</v>
      </c>
      <c r="BL167" s="19" t="s">
        <v>154</v>
      </c>
      <c r="BM167" s="191" t="s">
        <v>2062</v>
      </c>
    </row>
    <row r="168" spans="1:65" s="2" customFormat="1" ht="19.5">
      <c r="A168" s="36"/>
      <c r="B168" s="37"/>
      <c r="C168" s="38"/>
      <c r="D168" s="193" t="s">
        <v>156</v>
      </c>
      <c r="E168" s="38"/>
      <c r="F168" s="194" t="s">
        <v>1472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156</v>
      </c>
      <c r="AU168" s="19" t="s">
        <v>80</v>
      </c>
    </row>
    <row r="169" spans="1:65" s="2" customFormat="1" ht="11.25">
      <c r="A169" s="36"/>
      <c r="B169" s="37"/>
      <c r="C169" s="38"/>
      <c r="D169" s="245" t="s">
        <v>595</v>
      </c>
      <c r="E169" s="38"/>
      <c r="F169" s="246" t="s">
        <v>1473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595</v>
      </c>
      <c r="AU169" s="19" t="s">
        <v>80</v>
      </c>
    </row>
    <row r="170" spans="1:65" s="14" customFormat="1" ht="11.25">
      <c r="B170" s="208"/>
      <c r="C170" s="209"/>
      <c r="D170" s="193" t="s">
        <v>158</v>
      </c>
      <c r="E170" s="210" t="s">
        <v>19</v>
      </c>
      <c r="F170" s="211" t="s">
        <v>2063</v>
      </c>
      <c r="G170" s="209"/>
      <c r="H170" s="212">
        <v>35.054000000000002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158</v>
      </c>
      <c r="AU170" s="218" t="s">
        <v>80</v>
      </c>
      <c r="AV170" s="14" t="s">
        <v>80</v>
      </c>
      <c r="AW170" s="14" t="s">
        <v>33</v>
      </c>
      <c r="AX170" s="14" t="s">
        <v>78</v>
      </c>
      <c r="AY170" s="218" t="s">
        <v>146</v>
      </c>
    </row>
    <row r="171" spans="1:65" s="2" customFormat="1" ht="33" customHeight="1">
      <c r="A171" s="36"/>
      <c r="B171" s="37"/>
      <c r="C171" s="180" t="s">
        <v>256</v>
      </c>
      <c r="D171" s="180" t="s">
        <v>149</v>
      </c>
      <c r="E171" s="181" t="s">
        <v>2064</v>
      </c>
      <c r="F171" s="182" t="s">
        <v>1416</v>
      </c>
      <c r="G171" s="183" t="s">
        <v>173</v>
      </c>
      <c r="H171" s="184">
        <v>14.872</v>
      </c>
      <c r="I171" s="185"/>
      <c r="J171" s="186">
        <f>ROUND(I171*H171,2)</f>
        <v>0</v>
      </c>
      <c r="K171" s="182" t="s">
        <v>592</v>
      </c>
      <c r="L171" s="41"/>
      <c r="M171" s="187" t="s">
        <v>19</v>
      </c>
      <c r="N171" s="188" t="s">
        <v>42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154</v>
      </c>
      <c r="AT171" s="191" t="s">
        <v>149</v>
      </c>
      <c r="AU171" s="191" t="s">
        <v>80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78</v>
      </c>
      <c r="BK171" s="192">
        <f>ROUND(I171*H171,2)</f>
        <v>0</v>
      </c>
      <c r="BL171" s="19" t="s">
        <v>154</v>
      </c>
      <c r="BM171" s="191" t="s">
        <v>2065</v>
      </c>
    </row>
    <row r="172" spans="1:65" s="2" customFormat="1" ht="29.25">
      <c r="A172" s="36"/>
      <c r="B172" s="37"/>
      <c r="C172" s="38"/>
      <c r="D172" s="193" t="s">
        <v>156</v>
      </c>
      <c r="E172" s="38"/>
      <c r="F172" s="194" t="s">
        <v>1418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156</v>
      </c>
      <c r="AU172" s="19" t="s">
        <v>80</v>
      </c>
    </row>
    <row r="173" spans="1:65" s="2" customFormat="1" ht="11.25">
      <c r="A173" s="36"/>
      <c r="B173" s="37"/>
      <c r="C173" s="38"/>
      <c r="D173" s="245" t="s">
        <v>595</v>
      </c>
      <c r="E173" s="38"/>
      <c r="F173" s="246" t="s">
        <v>2066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595</v>
      </c>
      <c r="AU173" s="19" t="s">
        <v>80</v>
      </c>
    </row>
    <row r="174" spans="1:65" s="14" customFormat="1" ht="11.25">
      <c r="B174" s="208"/>
      <c r="C174" s="209"/>
      <c r="D174" s="193" t="s">
        <v>158</v>
      </c>
      <c r="E174" s="210" t="s">
        <v>19</v>
      </c>
      <c r="F174" s="211" t="s">
        <v>2067</v>
      </c>
      <c r="G174" s="209"/>
      <c r="H174" s="212">
        <v>14.872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158</v>
      </c>
      <c r="AU174" s="218" t="s">
        <v>80</v>
      </c>
      <c r="AV174" s="14" t="s">
        <v>80</v>
      </c>
      <c r="AW174" s="14" t="s">
        <v>33</v>
      </c>
      <c r="AX174" s="14" t="s">
        <v>78</v>
      </c>
      <c r="AY174" s="218" t="s">
        <v>146</v>
      </c>
    </row>
    <row r="175" spans="1:65" s="2" customFormat="1" ht="37.9" customHeight="1">
      <c r="A175" s="36"/>
      <c r="B175" s="37"/>
      <c r="C175" s="180" t="s">
        <v>266</v>
      </c>
      <c r="D175" s="180" t="s">
        <v>149</v>
      </c>
      <c r="E175" s="181" t="s">
        <v>2068</v>
      </c>
      <c r="F175" s="182" t="s">
        <v>2069</v>
      </c>
      <c r="G175" s="183" t="s">
        <v>173</v>
      </c>
      <c r="H175" s="184">
        <v>20.181999999999999</v>
      </c>
      <c r="I175" s="185"/>
      <c r="J175" s="186">
        <f>ROUND(I175*H175,2)</f>
        <v>0</v>
      </c>
      <c r="K175" s="182" t="s">
        <v>592</v>
      </c>
      <c r="L175" s="41"/>
      <c r="M175" s="187" t="s">
        <v>19</v>
      </c>
      <c r="N175" s="188" t="s">
        <v>42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154</v>
      </c>
      <c r="AT175" s="191" t="s">
        <v>149</v>
      </c>
      <c r="AU175" s="191" t="s">
        <v>80</v>
      </c>
      <c r="AY175" s="19" t="s">
        <v>146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78</v>
      </c>
      <c r="BK175" s="192">
        <f>ROUND(I175*H175,2)</f>
        <v>0</v>
      </c>
      <c r="BL175" s="19" t="s">
        <v>154</v>
      </c>
      <c r="BM175" s="191" t="s">
        <v>2070</v>
      </c>
    </row>
    <row r="176" spans="1:65" s="2" customFormat="1" ht="29.25">
      <c r="A176" s="36"/>
      <c r="B176" s="37"/>
      <c r="C176" s="38"/>
      <c r="D176" s="193" t="s">
        <v>156</v>
      </c>
      <c r="E176" s="38"/>
      <c r="F176" s="194" t="s">
        <v>2071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156</v>
      </c>
      <c r="AU176" s="19" t="s">
        <v>80</v>
      </c>
    </row>
    <row r="177" spans="1:65" s="2" customFormat="1" ht="11.25">
      <c r="A177" s="36"/>
      <c r="B177" s="37"/>
      <c r="C177" s="38"/>
      <c r="D177" s="245" t="s">
        <v>595</v>
      </c>
      <c r="E177" s="38"/>
      <c r="F177" s="246" t="s">
        <v>2072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595</v>
      </c>
      <c r="AU177" s="19" t="s">
        <v>80</v>
      </c>
    </row>
    <row r="178" spans="1:65" s="14" customFormat="1" ht="11.25">
      <c r="B178" s="208"/>
      <c r="C178" s="209"/>
      <c r="D178" s="193" t="s">
        <v>158</v>
      </c>
      <c r="E178" s="210" t="s">
        <v>19</v>
      </c>
      <c r="F178" s="211" t="s">
        <v>2073</v>
      </c>
      <c r="G178" s="209"/>
      <c r="H178" s="212">
        <v>20.181999999999999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158</v>
      </c>
      <c r="AU178" s="218" t="s">
        <v>80</v>
      </c>
      <c r="AV178" s="14" t="s">
        <v>80</v>
      </c>
      <c r="AW178" s="14" t="s">
        <v>33</v>
      </c>
      <c r="AX178" s="14" t="s">
        <v>78</v>
      </c>
      <c r="AY178" s="218" t="s">
        <v>146</v>
      </c>
    </row>
    <row r="179" spans="1:65" s="12" customFormat="1" ht="22.9" customHeight="1">
      <c r="B179" s="164"/>
      <c r="C179" s="165"/>
      <c r="D179" s="166" t="s">
        <v>70</v>
      </c>
      <c r="E179" s="178" t="s">
        <v>1483</v>
      </c>
      <c r="F179" s="178" t="s">
        <v>1484</v>
      </c>
      <c r="G179" s="165"/>
      <c r="H179" s="165"/>
      <c r="I179" s="168"/>
      <c r="J179" s="179">
        <f>BK179</f>
        <v>0</v>
      </c>
      <c r="K179" s="165"/>
      <c r="L179" s="170"/>
      <c r="M179" s="171"/>
      <c r="N179" s="172"/>
      <c r="O179" s="172"/>
      <c r="P179" s="173">
        <f>SUM(P180:P182)</f>
        <v>0</v>
      </c>
      <c r="Q179" s="172"/>
      <c r="R179" s="173">
        <f>SUM(R180:R182)</f>
        <v>0</v>
      </c>
      <c r="S179" s="172"/>
      <c r="T179" s="174">
        <f>SUM(T180:T182)</f>
        <v>0</v>
      </c>
      <c r="AR179" s="175" t="s">
        <v>78</v>
      </c>
      <c r="AT179" s="176" t="s">
        <v>70</v>
      </c>
      <c r="AU179" s="176" t="s">
        <v>78</v>
      </c>
      <c r="AY179" s="175" t="s">
        <v>146</v>
      </c>
      <c r="BK179" s="177">
        <f>SUM(BK180:BK182)</f>
        <v>0</v>
      </c>
    </row>
    <row r="180" spans="1:65" s="2" customFormat="1" ht="24.2" customHeight="1">
      <c r="A180" s="36"/>
      <c r="B180" s="37"/>
      <c r="C180" s="180" t="s">
        <v>273</v>
      </c>
      <c r="D180" s="180" t="s">
        <v>149</v>
      </c>
      <c r="E180" s="181" t="s">
        <v>1486</v>
      </c>
      <c r="F180" s="182" t="s">
        <v>1487</v>
      </c>
      <c r="G180" s="183" t="s">
        <v>173</v>
      </c>
      <c r="H180" s="184">
        <v>66.894000000000005</v>
      </c>
      <c r="I180" s="185"/>
      <c r="J180" s="186">
        <f>ROUND(I180*H180,2)</f>
        <v>0</v>
      </c>
      <c r="K180" s="182" t="s">
        <v>592</v>
      </c>
      <c r="L180" s="41"/>
      <c r="M180" s="187" t="s">
        <v>19</v>
      </c>
      <c r="N180" s="188" t="s">
        <v>42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154</v>
      </c>
      <c r="AT180" s="191" t="s">
        <v>149</v>
      </c>
      <c r="AU180" s="191" t="s">
        <v>80</v>
      </c>
      <c r="AY180" s="19" t="s">
        <v>146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78</v>
      </c>
      <c r="BK180" s="192">
        <f>ROUND(I180*H180,2)</f>
        <v>0</v>
      </c>
      <c r="BL180" s="19" t="s">
        <v>154</v>
      </c>
      <c r="BM180" s="191" t="s">
        <v>2074</v>
      </c>
    </row>
    <row r="181" spans="1:65" s="2" customFormat="1" ht="29.25">
      <c r="A181" s="36"/>
      <c r="B181" s="37"/>
      <c r="C181" s="38"/>
      <c r="D181" s="193" t="s">
        <v>156</v>
      </c>
      <c r="E181" s="38"/>
      <c r="F181" s="194" t="s">
        <v>1489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156</v>
      </c>
      <c r="AU181" s="19" t="s">
        <v>80</v>
      </c>
    </row>
    <row r="182" spans="1:65" s="2" customFormat="1" ht="11.25">
      <c r="A182" s="36"/>
      <c r="B182" s="37"/>
      <c r="C182" s="38"/>
      <c r="D182" s="245" t="s">
        <v>595</v>
      </c>
      <c r="E182" s="38"/>
      <c r="F182" s="246" t="s">
        <v>1490</v>
      </c>
      <c r="G182" s="38"/>
      <c r="H182" s="38"/>
      <c r="I182" s="195"/>
      <c r="J182" s="38"/>
      <c r="K182" s="38"/>
      <c r="L182" s="41"/>
      <c r="M182" s="258"/>
      <c r="N182" s="259"/>
      <c r="O182" s="260"/>
      <c r="P182" s="260"/>
      <c r="Q182" s="260"/>
      <c r="R182" s="260"/>
      <c r="S182" s="260"/>
      <c r="T182" s="261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595</v>
      </c>
      <c r="AU182" s="19" t="s">
        <v>80</v>
      </c>
    </row>
    <row r="183" spans="1:65" s="2" customFormat="1" ht="6.95" customHeight="1">
      <c r="A183" s="36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41"/>
      <c r="M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</sheetData>
  <sheetProtection algorithmName="SHA-512" hashValue="NpMwNear4FQ93d9XNX4YOcC9T8EUXMhBjs/u+xJ6Ph+J7lS1RoGArt72qu6U3UgHQnLIxy6GAD96D0KM/YITWA==" saltValue="cjwCTcJ3qT7MEclVrthw8/9QJn4B3QEyRFc8hFyGTwQDkpuBTwMQgK9FCzJeDXZO439CToQOLzFZ0lK7xSio8w==" spinCount="100000" sheet="1" objects="1" scenarios="1" formatColumns="0" formatRows="0" autoFilter="0"/>
  <autoFilter ref="C90:K18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6" r:id="rId1"/>
    <hyperlink ref="F105" r:id="rId2"/>
    <hyperlink ref="F108" r:id="rId3"/>
    <hyperlink ref="F111" r:id="rId4"/>
    <hyperlink ref="F117" r:id="rId5"/>
    <hyperlink ref="F120" r:id="rId6"/>
    <hyperlink ref="F130" r:id="rId7"/>
    <hyperlink ref="F139" r:id="rId8"/>
    <hyperlink ref="F144" r:id="rId9"/>
    <hyperlink ref="F150" r:id="rId10"/>
    <hyperlink ref="F158" r:id="rId11"/>
    <hyperlink ref="F162" r:id="rId12"/>
    <hyperlink ref="F165" r:id="rId13"/>
    <hyperlink ref="F169" r:id="rId14"/>
    <hyperlink ref="F173" r:id="rId15"/>
    <hyperlink ref="F177" r:id="rId16"/>
    <hyperlink ref="F182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9" t="s">
        <v>109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119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405" t="str">
        <f>'Rekapitulace stavby'!K6</f>
        <v>Oprava mostu v km 107,986 v úseku Valašské Meziříčí - Frýdek - Místek</v>
      </c>
      <c r="F7" s="406"/>
      <c r="G7" s="406"/>
      <c r="H7" s="406"/>
      <c r="L7" s="22"/>
    </row>
    <row r="8" spans="1:46" s="1" customFormat="1" ht="12" customHeight="1">
      <c r="B8" s="22"/>
      <c r="D8" s="114" t="s">
        <v>120</v>
      </c>
      <c r="L8" s="22"/>
    </row>
    <row r="9" spans="1:46" s="2" customFormat="1" ht="16.5" customHeight="1">
      <c r="A9" s="36"/>
      <c r="B9" s="41"/>
      <c r="C9" s="36"/>
      <c r="D9" s="36"/>
      <c r="E9" s="405" t="s">
        <v>1914</v>
      </c>
      <c r="F9" s="407"/>
      <c r="G9" s="407"/>
      <c r="H9" s="40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408" t="s">
        <v>2075</v>
      </c>
      <c r="F11" s="407"/>
      <c r="G11" s="407"/>
      <c r="H11" s="40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9" t="str">
        <f>'Rekapitulace stavby'!E14</f>
        <v>Vyplň údaj</v>
      </c>
      <c r="F20" s="410"/>
      <c r="G20" s="410"/>
      <c r="H20" s="41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25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11" t="s">
        <v>19</v>
      </c>
      <c r="F29" s="411"/>
      <c r="G29" s="411"/>
      <c r="H29" s="41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ROUND((SUM(BE91:BE185)),  2)</f>
        <v>0</v>
      </c>
      <c r="G35" s="36"/>
      <c r="H35" s="36"/>
      <c r="I35" s="126">
        <v>0.21</v>
      </c>
      <c r="J35" s="125">
        <f>ROUND(((SUM(BE91:BE185))*I35),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ROUND((SUM(BF91:BF185)),  2)</f>
        <v>0</v>
      </c>
      <c r="G36" s="36"/>
      <c r="H36" s="36"/>
      <c r="I36" s="126">
        <v>0.15</v>
      </c>
      <c r="J36" s="125">
        <f>ROUND(((SUM(BF91:BF185))*I36),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ROUND((SUM(BG91:BG185)),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ROUND((SUM(BH91:BH185)),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ROUND((SUM(BI91:BI185)),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412" t="str">
        <f>E7</f>
        <v>Oprava mostu v km 107,986 v úseku Valašské Meziříčí - Frýdek - Místek</v>
      </c>
      <c r="F50" s="413"/>
      <c r="G50" s="413"/>
      <c r="H50" s="41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2" t="s">
        <v>1914</v>
      </c>
      <c r="F52" s="414"/>
      <c r="G52" s="414"/>
      <c r="H52" s="41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66" t="str">
        <f>E11</f>
        <v>SO 02.3 - Most v km 109,622 - ochrana a úprava drážních sdělovacích zařízení</v>
      </c>
      <c r="F54" s="414"/>
      <c r="G54" s="414"/>
      <c r="H54" s="41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 s.o. OŘ Ostrava</v>
      </c>
      <c r="G58" s="38"/>
      <c r="H58" s="38"/>
      <c r="I58" s="31" t="s">
        <v>32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125</v>
      </c>
      <c r="D61" s="139"/>
      <c r="E61" s="139"/>
      <c r="F61" s="139"/>
      <c r="G61" s="139"/>
      <c r="H61" s="139"/>
      <c r="I61" s="139"/>
      <c r="J61" s="140" t="s">
        <v>126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127</v>
      </c>
    </row>
    <row r="64" spans="1:47" s="9" customFormat="1" ht="24.95" customHeight="1">
      <c r="B64" s="142"/>
      <c r="C64" s="143"/>
      <c r="D64" s="144" t="s">
        <v>128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576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1703</v>
      </c>
      <c r="E66" s="145"/>
      <c r="F66" s="145"/>
      <c r="G66" s="145"/>
      <c r="H66" s="145"/>
      <c r="I66" s="145"/>
      <c r="J66" s="146">
        <f>J118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577</v>
      </c>
      <c r="E67" s="150"/>
      <c r="F67" s="150"/>
      <c r="G67" s="150"/>
      <c r="H67" s="150"/>
      <c r="I67" s="150"/>
      <c r="J67" s="151">
        <f>J119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2076</v>
      </c>
      <c r="E68" s="150"/>
      <c r="F68" s="150"/>
      <c r="G68" s="150"/>
      <c r="H68" s="150"/>
      <c r="I68" s="150"/>
      <c r="J68" s="151">
        <f>J122</f>
        <v>0</v>
      </c>
      <c r="K68" s="99"/>
      <c r="L68" s="152"/>
    </row>
    <row r="69" spans="1:31" s="9" customFormat="1" ht="24.95" customHeight="1">
      <c r="B69" s="142"/>
      <c r="C69" s="143"/>
      <c r="D69" s="144" t="s">
        <v>130</v>
      </c>
      <c r="E69" s="145"/>
      <c r="F69" s="145"/>
      <c r="G69" s="145"/>
      <c r="H69" s="145"/>
      <c r="I69" s="145"/>
      <c r="J69" s="146">
        <f>J127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131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6.25" customHeight="1">
      <c r="A79" s="36"/>
      <c r="B79" s="37"/>
      <c r="C79" s="38"/>
      <c r="D79" s="38"/>
      <c r="E79" s="412" t="str">
        <f>E7</f>
        <v>Oprava mostu v km 107,986 v úseku Valašské Meziříčí - Frýdek - Místek</v>
      </c>
      <c r="F79" s="413"/>
      <c r="G79" s="413"/>
      <c r="H79" s="41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120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12" t="s">
        <v>1914</v>
      </c>
      <c r="F81" s="414"/>
      <c r="G81" s="414"/>
      <c r="H81" s="41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122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30" customHeight="1">
      <c r="A83" s="36"/>
      <c r="B83" s="37"/>
      <c r="C83" s="38"/>
      <c r="D83" s="38"/>
      <c r="E83" s="366" t="str">
        <f>E11</f>
        <v>SO 02.3 - Most v km 109,622 - ochrana a úprava drážních sdělovacích zařízení</v>
      </c>
      <c r="F83" s="414"/>
      <c r="G83" s="414"/>
      <c r="H83" s="414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>Správa železnic s.o. OŘ Ostrava</v>
      </c>
      <c r="G87" s="38"/>
      <c r="H87" s="38"/>
      <c r="I87" s="31" t="s">
        <v>32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34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56</v>
      </c>
      <c r="E90" s="156" t="s">
        <v>52</v>
      </c>
      <c r="F90" s="156" t="s">
        <v>53</v>
      </c>
      <c r="G90" s="156" t="s">
        <v>133</v>
      </c>
      <c r="H90" s="156" t="s">
        <v>134</v>
      </c>
      <c r="I90" s="156" t="s">
        <v>135</v>
      </c>
      <c r="J90" s="156" t="s">
        <v>126</v>
      </c>
      <c r="K90" s="157" t="s">
        <v>136</v>
      </c>
      <c r="L90" s="158"/>
      <c r="M90" s="70" t="s">
        <v>19</v>
      </c>
      <c r="N90" s="71" t="s">
        <v>41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P92+P118+P127</f>
        <v>0</v>
      </c>
      <c r="Q91" s="74"/>
      <c r="R91" s="161">
        <f>R92+R118+R127</f>
        <v>17.380190000000002</v>
      </c>
      <c r="S91" s="74"/>
      <c r="T91" s="162">
        <f>T92+T118+T127</f>
        <v>21.299999999999997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70</v>
      </c>
      <c r="AU91" s="19" t="s">
        <v>127</v>
      </c>
      <c r="BK91" s="163">
        <f>BK92+BK118+BK127</f>
        <v>0</v>
      </c>
    </row>
    <row r="92" spans="1:65" s="12" customFormat="1" ht="25.9" customHeight="1">
      <c r="B92" s="164"/>
      <c r="C92" s="165"/>
      <c r="D92" s="166" t="s">
        <v>70</v>
      </c>
      <c r="E92" s="167" t="s">
        <v>144</v>
      </c>
      <c r="F92" s="167" t="s">
        <v>145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0.10019</v>
      </c>
      <c r="S92" s="172"/>
      <c r="T92" s="174">
        <f>T93</f>
        <v>21.299999999999997</v>
      </c>
      <c r="AR92" s="175" t="s">
        <v>78</v>
      </c>
      <c r="AT92" s="176" t="s">
        <v>70</v>
      </c>
      <c r="AU92" s="176" t="s">
        <v>71</v>
      </c>
      <c r="AY92" s="175" t="s">
        <v>146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70</v>
      </c>
      <c r="E93" s="178" t="s">
        <v>78</v>
      </c>
      <c r="F93" s="178" t="s">
        <v>589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SUM(P94:P117)</f>
        <v>0</v>
      </c>
      <c r="Q93" s="172"/>
      <c r="R93" s="173">
        <f>SUM(R94:R117)</f>
        <v>0.10019</v>
      </c>
      <c r="S93" s="172"/>
      <c r="T93" s="174">
        <f>SUM(T94:T117)</f>
        <v>21.299999999999997</v>
      </c>
      <c r="AR93" s="175" t="s">
        <v>78</v>
      </c>
      <c r="AT93" s="176" t="s">
        <v>70</v>
      </c>
      <c r="AU93" s="176" t="s">
        <v>78</v>
      </c>
      <c r="AY93" s="175" t="s">
        <v>146</v>
      </c>
      <c r="BK93" s="177">
        <f>SUM(BK94:BK117)</f>
        <v>0</v>
      </c>
    </row>
    <row r="94" spans="1:65" s="2" customFormat="1" ht="16.5" customHeight="1">
      <c r="A94" s="36"/>
      <c r="B94" s="37"/>
      <c r="C94" s="180" t="s">
        <v>78</v>
      </c>
      <c r="D94" s="180" t="s">
        <v>149</v>
      </c>
      <c r="E94" s="181" t="s">
        <v>2077</v>
      </c>
      <c r="F94" s="182" t="s">
        <v>2078</v>
      </c>
      <c r="G94" s="183" t="s">
        <v>152</v>
      </c>
      <c r="H94" s="184">
        <v>60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42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0.35499999999999998</v>
      </c>
      <c r="T94" s="190">
        <f>S94*H94</f>
        <v>21.299999999999997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80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78</v>
      </c>
      <c r="BK94" s="192">
        <f>ROUND(I94*H94,2)</f>
        <v>0</v>
      </c>
      <c r="BL94" s="19" t="s">
        <v>154</v>
      </c>
      <c r="BM94" s="191" t="s">
        <v>2079</v>
      </c>
    </row>
    <row r="95" spans="1:65" s="2" customFormat="1" ht="29.25">
      <c r="A95" s="36"/>
      <c r="B95" s="37"/>
      <c r="C95" s="38"/>
      <c r="D95" s="193" t="s">
        <v>156</v>
      </c>
      <c r="E95" s="38"/>
      <c r="F95" s="194" t="s">
        <v>2080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80</v>
      </c>
    </row>
    <row r="96" spans="1:65" s="2" customFormat="1" ht="24.2" customHeight="1">
      <c r="A96" s="36"/>
      <c r="B96" s="37"/>
      <c r="C96" s="180" t="s">
        <v>80</v>
      </c>
      <c r="D96" s="180" t="s">
        <v>149</v>
      </c>
      <c r="E96" s="181" t="s">
        <v>2081</v>
      </c>
      <c r="F96" s="182" t="s">
        <v>2082</v>
      </c>
      <c r="G96" s="183" t="s">
        <v>164</v>
      </c>
      <c r="H96" s="184">
        <v>9.9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154</v>
      </c>
      <c r="AT96" s="191" t="s">
        <v>149</v>
      </c>
      <c r="AU96" s="191" t="s">
        <v>80</v>
      </c>
      <c r="AY96" s="19" t="s">
        <v>146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154</v>
      </c>
      <c r="BM96" s="191" t="s">
        <v>2083</v>
      </c>
    </row>
    <row r="97" spans="1:65" s="2" customFormat="1" ht="19.5">
      <c r="A97" s="36"/>
      <c r="B97" s="37"/>
      <c r="C97" s="38"/>
      <c r="D97" s="193" t="s">
        <v>156</v>
      </c>
      <c r="E97" s="38"/>
      <c r="F97" s="194" t="s">
        <v>2084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156</v>
      </c>
      <c r="AU97" s="19" t="s">
        <v>80</v>
      </c>
    </row>
    <row r="98" spans="1:65" s="14" customFormat="1" ht="22.5">
      <c r="B98" s="208"/>
      <c r="C98" s="209"/>
      <c r="D98" s="193" t="s">
        <v>158</v>
      </c>
      <c r="E98" s="210" t="s">
        <v>19</v>
      </c>
      <c r="F98" s="211" t="s">
        <v>2085</v>
      </c>
      <c r="G98" s="209"/>
      <c r="H98" s="212">
        <v>9.9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158</v>
      </c>
      <c r="AU98" s="218" t="s">
        <v>80</v>
      </c>
      <c r="AV98" s="14" t="s">
        <v>80</v>
      </c>
      <c r="AW98" s="14" t="s">
        <v>33</v>
      </c>
      <c r="AX98" s="14" t="s">
        <v>78</v>
      </c>
      <c r="AY98" s="218" t="s">
        <v>146</v>
      </c>
    </row>
    <row r="99" spans="1:65" s="2" customFormat="1" ht="33" customHeight="1">
      <c r="A99" s="36"/>
      <c r="B99" s="37"/>
      <c r="C99" s="180" t="s">
        <v>169</v>
      </c>
      <c r="D99" s="180" t="s">
        <v>149</v>
      </c>
      <c r="E99" s="181" t="s">
        <v>2086</v>
      </c>
      <c r="F99" s="182" t="s">
        <v>2087</v>
      </c>
      <c r="G99" s="183" t="s">
        <v>164</v>
      </c>
      <c r="H99" s="184">
        <v>88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2088</v>
      </c>
      <c r="AT99" s="191" t="s">
        <v>149</v>
      </c>
      <c r="AU99" s="191" t="s">
        <v>80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2088</v>
      </c>
      <c r="BM99" s="191" t="s">
        <v>2089</v>
      </c>
    </row>
    <row r="100" spans="1:65" s="2" customFormat="1" ht="29.25">
      <c r="A100" s="36"/>
      <c r="B100" s="37"/>
      <c r="C100" s="38"/>
      <c r="D100" s="193" t="s">
        <v>156</v>
      </c>
      <c r="E100" s="38"/>
      <c r="F100" s="194" t="s">
        <v>2090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80</v>
      </c>
    </row>
    <row r="101" spans="1:65" s="14" customFormat="1" ht="11.25">
      <c r="B101" s="208"/>
      <c r="C101" s="209"/>
      <c r="D101" s="193" t="s">
        <v>158</v>
      </c>
      <c r="E101" s="210" t="s">
        <v>19</v>
      </c>
      <c r="F101" s="211" t="s">
        <v>2091</v>
      </c>
      <c r="G101" s="209"/>
      <c r="H101" s="212">
        <v>88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158</v>
      </c>
      <c r="AU101" s="218" t="s">
        <v>80</v>
      </c>
      <c r="AV101" s="14" t="s">
        <v>80</v>
      </c>
      <c r="AW101" s="14" t="s">
        <v>33</v>
      </c>
      <c r="AX101" s="14" t="s">
        <v>78</v>
      </c>
      <c r="AY101" s="218" t="s">
        <v>146</v>
      </c>
    </row>
    <row r="102" spans="1:65" s="2" customFormat="1" ht="24.2" customHeight="1">
      <c r="A102" s="36"/>
      <c r="B102" s="37"/>
      <c r="C102" s="180" t="s">
        <v>154</v>
      </c>
      <c r="D102" s="180" t="s">
        <v>149</v>
      </c>
      <c r="E102" s="181" t="s">
        <v>2092</v>
      </c>
      <c r="F102" s="182" t="s">
        <v>2093</v>
      </c>
      <c r="G102" s="183" t="s">
        <v>164</v>
      </c>
      <c r="H102" s="184">
        <v>9.9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42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154</v>
      </c>
      <c r="AT102" s="191" t="s">
        <v>149</v>
      </c>
      <c r="AU102" s="191" t="s">
        <v>80</v>
      </c>
      <c r="AY102" s="19" t="s">
        <v>146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78</v>
      </c>
      <c r="BK102" s="192">
        <f>ROUND(I102*H102,2)</f>
        <v>0</v>
      </c>
      <c r="BL102" s="19" t="s">
        <v>154</v>
      </c>
      <c r="BM102" s="191" t="s">
        <v>2094</v>
      </c>
    </row>
    <row r="103" spans="1:65" s="2" customFormat="1" ht="29.25">
      <c r="A103" s="36"/>
      <c r="B103" s="37"/>
      <c r="C103" s="38"/>
      <c r="D103" s="193" t="s">
        <v>156</v>
      </c>
      <c r="E103" s="38"/>
      <c r="F103" s="194" t="s">
        <v>2095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156</v>
      </c>
      <c r="AU103" s="19" t="s">
        <v>80</v>
      </c>
    </row>
    <row r="104" spans="1:65" s="2" customFormat="1" ht="24.2" customHeight="1">
      <c r="A104" s="36"/>
      <c r="B104" s="37"/>
      <c r="C104" s="180" t="s">
        <v>147</v>
      </c>
      <c r="D104" s="180" t="s">
        <v>149</v>
      </c>
      <c r="E104" s="181" t="s">
        <v>2096</v>
      </c>
      <c r="F104" s="182" t="s">
        <v>677</v>
      </c>
      <c r="G104" s="183" t="s">
        <v>164</v>
      </c>
      <c r="H104" s="184">
        <v>88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42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154</v>
      </c>
      <c r="AT104" s="191" t="s">
        <v>149</v>
      </c>
      <c r="AU104" s="191" t="s">
        <v>80</v>
      </c>
      <c r="AY104" s="19" t="s">
        <v>146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78</v>
      </c>
      <c r="BK104" s="192">
        <f>ROUND(I104*H104,2)</f>
        <v>0</v>
      </c>
      <c r="BL104" s="19" t="s">
        <v>154</v>
      </c>
      <c r="BM104" s="191" t="s">
        <v>2097</v>
      </c>
    </row>
    <row r="105" spans="1:65" s="2" customFormat="1" ht="29.25">
      <c r="A105" s="36"/>
      <c r="B105" s="37"/>
      <c r="C105" s="38"/>
      <c r="D105" s="193" t="s">
        <v>156</v>
      </c>
      <c r="E105" s="38"/>
      <c r="F105" s="194" t="s">
        <v>679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156</v>
      </c>
      <c r="AU105" s="19" t="s">
        <v>80</v>
      </c>
    </row>
    <row r="106" spans="1:65" s="2" customFormat="1" ht="24.2" customHeight="1">
      <c r="A106" s="36"/>
      <c r="B106" s="37"/>
      <c r="C106" s="180" t="s">
        <v>189</v>
      </c>
      <c r="D106" s="180" t="s">
        <v>149</v>
      </c>
      <c r="E106" s="181" t="s">
        <v>2098</v>
      </c>
      <c r="F106" s="182" t="s">
        <v>2099</v>
      </c>
      <c r="G106" s="183" t="s">
        <v>152</v>
      </c>
      <c r="H106" s="184">
        <v>192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42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78</v>
      </c>
      <c r="BK106" s="192">
        <f>ROUND(I106*H106,2)</f>
        <v>0</v>
      </c>
      <c r="BL106" s="19" t="s">
        <v>154</v>
      </c>
      <c r="BM106" s="191" t="s">
        <v>2100</v>
      </c>
    </row>
    <row r="107" spans="1:65" s="2" customFormat="1" ht="19.5">
      <c r="A107" s="36"/>
      <c r="B107" s="37"/>
      <c r="C107" s="38"/>
      <c r="D107" s="193" t="s">
        <v>156</v>
      </c>
      <c r="E107" s="38"/>
      <c r="F107" s="194" t="s">
        <v>2101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80</v>
      </c>
    </row>
    <row r="108" spans="1:65" s="14" customFormat="1" ht="11.25">
      <c r="B108" s="208"/>
      <c r="C108" s="209"/>
      <c r="D108" s="193" t="s">
        <v>158</v>
      </c>
      <c r="E108" s="210" t="s">
        <v>19</v>
      </c>
      <c r="F108" s="211" t="s">
        <v>2102</v>
      </c>
      <c r="G108" s="209"/>
      <c r="H108" s="212">
        <v>60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158</v>
      </c>
      <c r="AU108" s="218" t="s">
        <v>80</v>
      </c>
      <c r="AV108" s="14" t="s">
        <v>80</v>
      </c>
      <c r="AW108" s="14" t="s">
        <v>33</v>
      </c>
      <c r="AX108" s="14" t="s">
        <v>71</v>
      </c>
      <c r="AY108" s="218" t="s">
        <v>146</v>
      </c>
    </row>
    <row r="109" spans="1:65" s="14" customFormat="1" ht="11.25">
      <c r="B109" s="208"/>
      <c r="C109" s="209"/>
      <c r="D109" s="193" t="s">
        <v>158</v>
      </c>
      <c r="E109" s="210" t="s">
        <v>19</v>
      </c>
      <c r="F109" s="211" t="s">
        <v>2103</v>
      </c>
      <c r="G109" s="209"/>
      <c r="H109" s="212">
        <v>132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158</v>
      </c>
      <c r="AU109" s="218" t="s">
        <v>80</v>
      </c>
      <c r="AV109" s="14" t="s">
        <v>80</v>
      </c>
      <c r="AW109" s="14" t="s">
        <v>33</v>
      </c>
      <c r="AX109" s="14" t="s">
        <v>71</v>
      </c>
      <c r="AY109" s="218" t="s">
        <v>146</v>
      </c>
    </row>
    <row r="110" spans="1:65" s="15" customFormat="1" ht="11.25">
      <c r="B110" s="219"/>
      <c r="C110" s="220"/>
      <c r="D110" s="193" t="s">
        <v>158</v>
      </c>
      <c r="E110" s="221" t="s">
        <v>19</v>
      </c>
      <c r="F110" s="222" t="s">
        <v>161</v>
      </c>
      <c r="G110" s="220"/>
      <c r="H110" s="223">
        <v>192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158</v>
      </c>
      <c r="AU110" s="229" t="s">
        <v>80</v>
      </c>
      <c r="AV110" s="15" t="s">
        <v>154</v>
      </c>
      <c r="AW110" s="15" t="s">
        <v>33</v>
      </c>
      <c r="AX110" s="15" t="s">
        <v>78</v>
      </c>
      <c r="AY110" s="229" t="s">
        <v>146</v>
      </c>
    </row>
    <row r="111" spans="1:65" s="2" customFormat="1" ht="16.5" customHeight="1">
      <c r="A111" s="36"/>
      <c r="B111" s="37"/>
      <c r="C111" s="230" t="s">
        <v>195</v>
      </c>
      <c r="D111" s="230" t="s">
        <v>170</v>
      </c>
      <c r="E111" s="231" t="s">
        <v>2104</v>
      </c>
      <c r="F111" s="232" t="s">
        <v>2105</v>
      </c>
      <c r="G111" s="233" t="s">
        <v>251</v>
      </c>
      <c r="H111" s="234">
        <v>233</v>
      </c>
      <c r="I111" s="235"/>
      <c r="J111" s="236">
        <f>ROUND(I111*H111,2)</f>
        <v>0</v>
      </c>
      <c r="K111" s="232" t="s">
        <v>19</v>
      </c>
      <c r="L111" s="237"/>
      <c r="M111" s="238" t="s">
        <v>19</v>
      </c>
      <c r="N111" s="239" t="s">
        <v>42</v>
      </c>
      <c r="O111" s="66"/>
      <c r="P111" s="189">
        <f>O111*H111</f>
        <v>0</v>
      </c>
      <c r="Q111" s="189">
        <v>4.2999999999999999E-4</v>
      </c>
      <c r="R111" s="189">
        <f>Q111*H111</f>
        <v>0.10019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174</v>
      </c>
      <c r="AT111" s="191" t="s">
        <v>170</v>
      </c>
      <c r="AU111" s="191" t="s">
        <v>80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78</v>
      </c>
      <c r="BK111" s="192">
        <f>ROUND(I111*H111,2)</f>
        <v>0</v>
      </c>
      <c r="BL111" s="19" t="s">
        <v>154</v>
      </c>
      <c r="BM111" s="191" t="s">
        <v>2106</v>
      </c>
    </row>
    <row r="112" spans="1:65" s="2" customFormat="1" ht="11.25">
      <c r="A112" s="36"/>
      <c r="B112" s="37"/>
      <c r="C112" s="38"/>
      <c r="D112" s="193" t="s">
        <v>156</v>
      </c>
      <c r="E112" s="38"/>
      <c r="F112" s="194" t="s">
        <v>2105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80</v>
      </c>
    </row>
    <row r="113" spans="1:65" s="14" customFormat="1" ht="11.25">
      <c r="B113" s="208"/>
      <c r="C113" s="209"/>
      <c r="D113" s="193" t="s">
        <v>158</v>
      </c>
      <c r="E113" s="210" t="s">
        <v>19</v>
      </c>
      <c r="F113" s="211" t="s">
        <v>2107</v>
      </c>
      <c r="G113" s="209"/>
      <c r="H113" s="212">
        <v>233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158</v>
      </c>
      <c r="AU113" s="218" t="s">
        <v>80</v>
      </c>
      <c r="AV113" s="14" t="s">
        <v>80</v>
      </c>
      <c r="AW113" s="14" t="s">
        <v>33</v>
      </c>
      <c r="AX113" s="14" t="s">
        <v>71</v>
      </c>
      <c r="AY113" s="218" t="s">
        <v>146</v>
      </c>
    </row>
    <row r="114" spans="1:65" s="15" customFormat="1" ht="11.25">
      <c r="B114" s="219"/>
      <c r="C114" s="220"/>
      <c r="D114" s="193" t="s">
        <v>158</v>
      </c>
      <c r="E114" s="221" t="s">
        <v>19</v>
      </c>
      <c r="F114" s="222" t="s">
        <v>161</v>
      </c>
      <c r="G114" s="220"/>
      <c r="H114" s="223">
        <v>233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158</v>
      </c>
      <c r="AU114" s="229" t="s">
        <v>80</v>
      </c>
      <c r="AV114" s="15" t="s">
        <v>154</v>
      </c>
      <c r="AW114" s="15" t="s">
        <v>33</v>
      </c>
      <c r="AX114" s="15" t="s">
        <v>78</v>
      </c>
      <c r="AY114" s="229" t="s">
        <v>146</v>
      </c>
    </row>
    <row r="115" spans="1:65" s="2" customFormat="1" ht="37.9" customHeight="1">
      <c r="A115" s="36"/>
      <c r="B115" s="37"/>
      <c r="C115" s="230" t="s">
        <v>174</v>
      </c>
      <c r="D115" s="230" t="s">
        <v>170</v>
      </c>
      <c r="E115" s="231" t="s">
        <v>2108</v>
      </c>
      <c r="F115" s="232" t="s">
        <v>2109</v>
      </c>
      <c r="G115" s="233" t="s">
        <v>251</v>
      </c>
      <c r="H115" s="234">
        <v>293</v>
      </c>
      <c r="I115" s="235"/>
      <c r="J115" s="236">
        <f>ROUND(I115*H115,2)</f>
        <v>0</v>
      </c>
      <c r="K115" s="232" t="s">
        <v>153</v>
      </c>
      <c r="L115" s="237"/>
      <c r="M115" s="238" t="s">
        <v>19</v>
      </c>
      <c r="N115" s="239" t="s">
        <v>42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174</v>
      </c>
      <c r="AT115" s="191" t="s">
        <v>170</v>
      </c>
      <c r="AU115" s="191" t="s">
        <v>80</v>
      </c>
      <c r="AY115" s="19" t="s">
        <v>146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78</v>
      </c>
      <c r="BK115" s="192">
        <f>ROUND(I115*H115,2)</f>
        <v>0</v>
      </c>
      <c r="BL115" s="19" t="s">
        <v>154</v>
      </c>
      <c r="BM115" s="191" t="s">
        <v>2110</v>
      </c>
    </row>
    <row r="116" spans="1:65" s="2" customFormat="1" ht="29.25">
      <c r="A116" s="36"/>
      <c r="B116" s="37"/>
      <c r="C116" s="38"/>
      <c r="D116" s="193" t="s">
        <v>156</v>
      </c>
      <c r="E116" s="38"/>
      <c r="F116" s="194" t="s">
        <v>2109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156</v>
      </c>
      <c r="AU116" s="19" t="s">
        <v>80</v>
      </c>
    </row>
    <row r="117" spans="1:65" s="14" customFormat="1" ht="11.25">
      <c r="B117" s="208"/>
      <c r="C117" s="209"/>
      <c r="D117" s="193" t="s">
        <v>158</v>
      </c>
      <c r="E117" s="210" t="s">
        <v>19</v>
      </c>
      <c r="F117" s="211" t="s">
        <v>2111</v>
      </c>
      <c r="G117" s="209"/>
      <c r="H117" s="212">
        <v>293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158</v>
      </c>
      <c r="AU117" s="218" t="s">
        <v>80</v>
      </c>
      <c r="AV117" s="14" t="s">
        <v>80</v>
      </c>
      <c r="AW117" s="14" t="s">
        <v>33</v>
      </c>
      <c r="AX117" s="14" t="s">
        <v>78</v>
      </c>
      <c r="AY117" s="218" t="s">
        <v>146</v>
      </c>
    </row>
    <row r="118" spans="1:65" s="12" customFormat="1" ht="25.9" customHeight="1">
      <c r="B118" s="164"/>
      <c r="C118" s="165"/>
      <c r="D118" s="166" t="s">
        <v>70</v>
      </c>
      <c r="E118" s="167" t="s">
        <v>170</v>
      </c>
      <c r="F118" s="167" t="s">
        <v>1706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P119+P122</f>
        <v>0</v>
      </c>
      <c r="Q118" s="172"/>
      <c r="R118" s="173">
        <f>R119+R122</f>
        <v>17.28</v>
      </c>
      <c r="S118" s="172"/>
      <c r="T118" s="174">
        <f>T119+T122</f>
        <v>0</v>
      </c>
      <c r="AR118" s="175" t="s">
        <v>169</v>
      </c>
      <c r="AT118" s="176" t="s">
        <v>70</v>
      </c>
      <c r="AU118" s="176" t="s">
        <v>71</v>
      </c>
      <c r="AY118" s="175" t="s">
        <v>146</v>
      </c>
      <c r="BK118" s="177">
        <f>BK119+BK122</f>
        <v>0</v>
      </c>
    </row>
    <row r="119" spans="1:65" s="12" customFormat="1" ht="22.9" customHeight="1">
      <c r="B119" s="164"/>
      <c r="C119" s="165"/>
      <c r="D119" s="166" t="s">
        <v>70</v>
      </c>
      <c r="E119" s="178" t="s">
        <v>80</v>
      </c>
      <c r="F119" s="178" t="s">
        <v>718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SUM(P120:P121)</f>
        <v>0</v>
      </c>
      <c r="Q119" s="172"/>
      <c r="R119" s="173">
        <f>SUM(R120:R121)</f>
        <v>6.4799999999999995</v>
      </c>
      <c r="S119" s="172"/>
      <c r="T119" s="174">
        <f>SUM(T120:T121)</f>
        <v>0</v>
      </c>
      <c r="AR119" s="175" t="s">
        <v>78</v>
      </c>
      <c r="AT119" s="176" t="s">
        <v>70</v>
      </c>
      <c r="AU119" s="176" t="s">
        <v>78</v>
      </c>
      <c r="AY119" s="175" t="s">
        <v>146</v>
      </c>
      <c r="BK119" s="177">
        <f>SUM(BK120:BK121)</f>
        <v>0</v>
      </c>
    </row>
    <row r="120" spans="1:65" s="2" customFormat="1" ht="24.2" customHeight="1">
      <c r="A120" s="36"/>
      <c r="B120" s="37"/>
      <c r="C120" s="180" t="s">
        <v>206</v>
      </c>
      <c r="D120" s="180" t="s">
        <v>149</v>
      </c>
      <c r="E120" s="181" t="s">
        <v>2112</v>
      </c>
      <c r="F120" s="182" t="s">
        <v>2113</v>
      </c>
      <c r="G120" s="183" t="s">
        <v>152</v>
      </c>
      <c r="H120" s="184">
        <v>60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42</v>
      </c>
      <c r="O120" s="66"/>
      <c r="P120" s="189">
        <f>O120*H120</f>
        <v>0</v>
      </c>
      <c r="Q120" s="189">
        <v>0.108</v>
      </c>
      <c r="R120" s="189">
        <f>Q120*H120</f>
        <v>6.4799999999999995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154</v>
      </c>
      <c r="AT120" s="191" t="s">
        <v>149</v>
      </c>
      <c r="AU120" s="191" t="s">
        <v>80</v>
      </c>
      <c r="AY120" s="19" t="s">
        <v>146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78</v>
      </c>
      <c r="BK120" s="192">
        <f>ROUND(I120*H120,2)</f>
        <v>0</v>
      </c>
      <c r="BL120" s="19" t="s">
        <v>154</v>
      </c>
      <c r="BM120" s="191" t="s">
        <v>2114</v>
      </c>
    </row>
    <row r="121" spans="1:65" s="2" customFormat="1" ht="19.5">
      <c r="A121" s="36"/>
      <c r="B121" s="37"/>
      <c r="C121" s="38"/>
      <c r="D121" s="193" t="s">
        <v>156</v>
      </c>
      <c r="E121" s="38"/>
      <c r="F121" s="194" t="s">
        <v>2115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156</v>
      </c>
      <c r="AU121" s="19" t="s">
        <v>80</v>
      </c>
    </row>
    <row r="122" spans="1:65" s="12" customFormat="1" ht="22.9" customHeight="1">
      <c r="B122" s="164"/>
      <c r="C122" s="165"/>
      <c r="D122" s="166" t="s">
        <v>70</v>
      </c>
      <c r="E122" s="178" t="s">
        <v>2116</v>
      </c>
      <c r="F122" s="178" t="s">
        <v>2117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SUM(P123:P126)</f>
        <v>0</v>
      </c>
      <c r="Q122" s="172"/>
      <c r="R122" s="173">
        <f>SUM(R123:R126)</f>
        <v>10.8</v>
      </c>
      <c r="S122" s="172"/>
      <c r="T122" s="174">
        <f>SUM(T123:T126)</f>
        <v>0</v>
      </c>
      <c r="AR122" s="175" t="s">
        <v>169</v>
      </c>
      <c r="AT122" s="176" t="s">
        <v>70</v>
      </c>
      <c r="AU122" s="176" t="s">
        <v>78</v>
      </c>
      <c r="AY122" s="175" t="s">
        <v>146</v>
      </c>
      <c r="BK122" s="177">
        <f>SUM(BK123:BK126)</f>
        <v>0</v>
      </c>
    </row>
    <row r="123" spans="1:65" s="2" customFormat="1" ht="16.5" customHeight="1">
      <c r="A123" s="36"/>
      <c r="B123" s="37"/>
      <c r="C123" s="230" t="s">
        <v>214</v>
      </c>
      <c r="D123" s="230" t="s">
        <v>170</v>
      </c>
      <c r="E123" s="231" t="s">
        <v>2118</v>
      </c>
      <c r="F123" s="232" t="s">
        <v>2119</v>
      </c>
      <c r="G123" s="233" t="s">
        <v>209</v>
      </c>
      <c r="H123" s="234">
        <v>4</v>
      </c>
      <c r="I123" s="235"/>
      <c r="J123" s="236">
        <f>ROUND(I123*H123,2)</f>
        <v>0</v>
      </c>
      <c r="K123" s="232" t="s">
        <v>19</v>
      </c>
      <c r="L123" s="237"/>
      <c r="M123" s="238" t="s">
        <v>19</v>
      </c>
      <c r="N123" s="239" t="s">
        <v>42</v>
      </c>
      <c r="O123" s="66"/>
      <c r="P123" s="189">
        <f>O123*H123</f>
        <v>0</v>
      </c>
      <c r="Q123" s="189">
        <v>2.7</v>
      </c>
      <c r="R123" s="189">
        <f>Q123*H123</f>
        <v>10.8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1517</v>
      </c>
      <c r="AT123" s="191" t="s">
        <v>170</v>
      </c>
      <c r="AU123" s="191" t="s">
        <v>80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1517</v>
      </c>
      <c r="BM123" s="191" t="s">
        <v>2120</v>
      </c>
    </row>
    <row r="124" spans="1:65" s="2" customFormat="1" ht="11.25">
      <c r="A124" s="36"/>
      <c r="B124" s="37"/>
      <c r="C124" s="38"/>
      <c r="D124" s="193" t="s">
        <v>156</v>
      </c>
      <c r="E124" s="38"/>
      <c r="F124" s="194" t="s">
        <v>2119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80</v>
      </c>
    </row>
    <row r="125" spans="1:65" s="14" customFormat="1" ht="11.25">
      <c r="B125" s="208"/>
      <c r="C125" s="209"/>
      <c r="D125" s="193" t="s">
        <v>158</v>
      </c>
      <c r="E125" s="210" t="s">
        <v>19</v>
      </c>
      <c r="F125" s="211" t="s">
        <v>2121</v>
      </c>
      <c r="G125" s="209"/>
      <c r="H125" s="212">
        <v>4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158</v>
      </c>
      <c r="AU125" s="218" t="s">
        <v>80</v>
      </c>
      <c r="AV125" s="14" t="s">
        <v>80</v>
      </c>
      <c r="AW125" s="14" t="s">
        <v>33</v>
      </c>
      <c r="AX125" s="14" t="s">
        <v>71</v>
      </c>
      <c r="AY125" s="218" t="s">
        <v>146</v>
      </c>
    </row>
    <row r="126" spans="1:65" s="15" customFormat="1" ht="11.25">
      <c r="B126" s="219"/>
      <c r="C126" s="220"/>
      <c r="D126" s="193" t="s">
        <v>158</v>
      </c>
      <c r="E126" s="221" t="s">
        <v>19</v>
      </c>
      <c r="F126" s="222" t="s">
        <v>161</v>
      </c>
      <c r="G126" s="220"/>
      <c r="H126" s="223">
        <v>4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158</v>
      </c>
      <c r="AU126" s="229" t="s">
        <v>80</v>
      </c>
      <c r="AV126" s="15" t="s">
        <v>154</v>
      </c>
      <c r="AW126" s="15" t="s">
        <v>33</v>
      </c>
      <c r="AX126" s="15" t="s">
        <v>78</v>
      </c>
      <c r="AY126" s="229" t="s">
        <v>146</v>
      </c>
    </row>
    <row r="127" spans="1:65" s="12" customFormat="1" ht="25.9" customHeight="1">
      <c r="B127" s="164"/>
      <c r="C127" s="165"/>
      <c r="D127" s="166" t="s">
        <v>70</v>
      </c>
      <c r="E127" s="167" t="s">
        <v>441</v>
      </c>
      <c r="F127" s="167" t="s">
        <v>442</v>
      </c>
      <c r="G127" s="165"/>
      <c r="H127" s="165"/>
      <c r="I127" s="168"/>
      <c r="J127" s="169">
        <f>BK127</f>
        <v>0</v>
      </c>
      <c r="K127" s="165"/>
      <c r="L127" s="170"/>
      <c r="M127" s="171"/>
      <c r="N127" s="172"/>
      <c r="O127" s="172"/>
      <c r="P127" s="173">
        <f>SUM(P128:P185)</f>
        <v>0</v>
      </c>
      <c r="Q127" s="172"/>
      <c r="R127" s="173">
        <f>SUM(R128:R185)</f>
        <v>0</v>
      </c>
      <c r="S127" s="172"/>
      <c r="T127" s="174">
        <f>SUM(T128:T185)</f>
        <v>0</v>
      </c>
      <c r="AR127" s="175" t="s">
        <v>154</v>
      </c>
      <c r="AT127" s="176" t="s">
        <v>70</v>
      </c>
      <c r="AU127" s="176" t="s">
        <v>71</v>
      </c>
      <c r="AY127" s="175" t="s">
        <v>146</v>
      </c>
      <c r="BK127" s="177">
        <f>SUM(BK128:BK185)</f>
        <v>0</v>
      </c>
    </row>
    <row r="128" spans="1:65" s="2" customFormat="1" ht="24.2" customHeight="1">
      <c r="A128" s="36"/>
      <c r="B128" s="37"/>
      <c r="C128" s="180" t="s">
        <v>221</v>
      </c>
      <c r="D128" s="180" t="s">
        <v>149</v>
      </c>
      <c r="E128" s="181" t="s">
        <v>2122</v>
      </c>
      <c r="F128" s="182" t="s">
        <v>2123</v>
      </c>
      <c r="G128" s="183" t="s">
        <v>251</v>
      </c>
      <c r="H128" s="184">
        <v>220</v>
      </c>
      <c r="I128" s="185"/>
      <c r="J128" s="186">
        <f>ROUND(I128*H128,2)</f>
        <v>0</v>
      </c>
      <c r="K128" s="182" t="s">
        <v>153</v>
      </c>
      <c r="L128" s="41"/>
      <c r="M128" s="187" t="s">
        <v>19</v>
      </c>
      <c r="N128" s="188" t="s">
        <v>42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408</v>
      </c>
      <c r="AT128" s="191" t="s">
        <v>149</v>
      </c>
      <c r="AU128" s="191" t="s">
        <v>78</v>
      </c>
      <c r="AY128" s="19" t="s">
        <v>146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78</v>
      </c>
      <c r="BK128" s="192">
        <f>ROUND(I128*H128,2)</f>
        <v>0</v>
      </c>
      <c r="BL128" s="19" t="s">
        <v>408</v>
      </c>
      <c r="BM128" s="191" t="s">
        <v>2124</v>
      </c>
    </row>
    <row r="129" spans="1:65" s="2" customFormat="1" ht="11.25">
      <c r="A129" s="36"/>
      <c r="B129" s="37"/>
      <c r="C129" s="38"/>
      <c r="D129" s="193" t="s">
        <v>156</v>
      </c>
      <c r="E129" s="38"/>
      <c r="F129" s="194" t="s">
        <v>2123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156</v>
      </c>
      <c r="AU129" s="19" t="s">
        <v>78</v>
      </c>
    </row>
    <row r="130" spans="1:65" s="2" customFormat="1" ht="16.5" customHeight="1">
      <c r="A130" s="36"/>
      <c r="B130" s="37"/>
      <c r="C130" s="180" t="s">
        <v>229</v>
      </c>
      <c r="D130" s="180" t="s">
        <v>149</v>
      </c>
      <c r="E130" s="181" t="s">
        <v>2125</v>
      </c>
      <c r="F130" s="182" t="s">
        <v>2126</v>
      </c>
      <c r="G130" s="183" t="s">
        <v>209</v>
      </c>
      <c r="H130" s="184">
        <v>2</v>
      </c>
      <c r="I130" s="185"/>
      <c r="J130" s="186">
        <f>ROUND(I130*H130,2)</f>
        <v>0</v>
      </c>
      <c r="K130" s="182" t="s">
        <v>153</v>
      </c>
      <c r="L130" s="41"/>
      <c r="M130" s="187" t="s">
        <v>19</v>
      </c>
      <c r="N130" s="188" t="s">
        <v>42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408</v>
      </c>
      <c r="AT130" s="191" t="s">
        <v>149</v>
      </c>
      <c r="AU130" s="191" t="s">
        <v>78</v>
      </c>
      <c r="AY130" s="19" t="s">
        <v>146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78</v>
      </c>
      <c r="BK130" s="192">
        <f>ROUND(I130*H130,2)</f>
        <v>0</v>
      </c>
      <c r="BL130" s="19" t="s">
        <v>408</v>
      </c>
      <c r="BM130" s="191" t="s">
        <v>2127</v>
      </c>
    </row>
    <row r="131" spans="1:65" s="2" customFormat="1" ht="11.25">
      <c r="A131" s="36"/>
      <c r="B131" s="37"/>
      <c r="C131" s="38"/>
      <c r="D131" s="193" t="s">
        <v>156</v>
      </c>
      <c r="E131" s="38"/>
      <c r="F131" s="194" t="s">
        <v>2126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156</v>
      </c>
      <c r="AU131" s="19" t="s">
        <v>78</v>
      </c>
    </row>
    <row r="132" spans="1:65" s="2" customFormat="1" ht="33" customHeight="1">
      <c r="A132" s="36"/>
      <c r="B132" s="37"/>
      <c r="C132" s="230" t="s">
        <v>236</v>
      </c>
      <c r="D132" s="230" t="s">
        <v>170</v>
      </c>
      <c r="E132" s="231" t="s">
        <v>2128</v>
      </c>
      <c r="F132" s="232" t="s">
        <v>2129</v>
      </c>
      <c r="G132" s="233" t="s">
        <v>209</v>
      </c>
      <c r="H132" s="234">
        <v>3</v>
      </c>
      <c r="I132" s="235"/>
      <c r="J132" s="236">
        <f>ROUND(I132*H132,2)</f>
        <v>0</v>
      </c>
      <c r="K132" s="232" t="s">
        <v>153</v>
      </c>
      <c r="L132" s="237"/>
      <c r="M132" s="238" t="s">
        <v>19</v>
      </c>
      <c r="N132" s="239" t="s">
        <v>42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408</v>
      </c>
      <c r="AT132" s="191" t="s">
        <v>170</v>
      </c>
      <c r="AU132" s="191" t="s">
        <v>78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78</v>
      </c>
      <c r="BK132" s="192">
        <f>ROUND(I132*H132,2)</f>
        <v>0</v>
      </c>
      <c r="BL132" s="19" t="s">
        <v>408</v>
      </c>
      <c r="BM132" s="191" t="s">
        <v>2130</v>
      </c>
    </row>
    <row r="133" spans="1:65" s="2" customFormat="1" ht="19.5">
      <c r="A133" s="36"/>
      <c r="B133" s="37"/>
      <c r="C133" s="38"/>
      <c r="D133" s="193" t="s">
        <v>156</v>
      </c>
      <c r="E133" s="38"/>
      <c r="F133" s="194" t="s">
        <v>2129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156</v>
      </c>
      <c r="AU133" s="19" t="s">
        <v>78</v>
      </c>
    </row>
    <row r="134" spans="1:65" s="2" customFormat="1" ht="37.9" customHeight="1">
      <c r="A134" s="36"/>
      <c r="B134" s="37"/>
      <c r="C134" s="230" t="s">
        <v>243</v>
      </c>
      <c r="D134" s="230" t="s">
        <v>170</v>
      </c>
      <c r="E134" s="231" t="s">
        <v>2131</v>
      </c>
      <c r="F134" s="232" t="s">
        <v>2132</v>
      </c>
      <c r="G134" s="233" t="s">
        <v>209</v>
      </c>
      <c r="H134" s="234">
        <v>2</v>
      </c>
      <c r="I134" s="235"/>
      <c r="J134" s="236">
        <f>ROUND(I134*H134,2)</f>
        <v>0</v>
      </c>
      <c r="K134" s="232" t="s">
        <v>153</v>
      </c>
      <c r="L134" s="237"/>
      <c r="M134" s="238" t="s">
        <v>19</v>
      </c>
      <c r="N134" s="239" t="s">
        <v>42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408</v>
      </c>
      <c r="AT134" s="191" t="s">
        <v>170</v>
      </c>
      <c r="AU134" s="191" t="s">
        <v>78</v>
      </c>
      <c r="AY134" s="19" t="s">
        <v>146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78</v>
      </c>
      <c r="BK134" s="192">
        <f>ROUND(I134*H134,2)</f>
        <v>0</v>
      </c>
      <c r="BL134" s="19" t="s">
        <v>408</v>
      </c>
      <c r="BM134" s="191" t="s">
        <v>2133</v>
      </c>
    </row>
    <row r="135" spans="1:65" s="2" customFormat="1" ht="29.25">
      <c r="A135" s="36"/>
      <c r="B135" s="37"/>
      <c r="C135" s="38"/>
      <c r="D135" s="193" t="s">
        <v>156</v>
      </c>
      <c r="E135" s="38"/>
      <c r="F135" s="194" t="s">
        <v>2132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156</v>
      </c>
      <c r="AU135" s="19" t="s">
        <v>78</v>
      </c>
    </row>
    <row r="136" spans="1:65" s="2" customFormat="1" ht="24.2" customHeight="1">
      <c r="A136" s="36"/>
      <c r="B136" s="37"/>
      <c r="C136" s="230" t="s">
        <v>8</v>
      </c>
      <c r="D136" s="230" t="s">
        <v>170</v>
      </c>
      <c r="E136" s="231" t="s">
        <v>2134</v>
      </c>
      <c r="F136" s="232" t="s">
        <v>2135</v>
      </c>
      <c r="G136" s="233" t="s">
        <v>209</v>
      </c>
      <c r="H136" s="234">
        <v>3</v>
      </c>
      <c r="I136" s="235"/>
      <c r="J136" s="236">
        <f>ROUND(I136*H136,2)</f>
        <v>0</v>
      </c>
      <c r="K136" s="232" t="s">
        <v>153</v>
      </c>
      <c r="L136" s="237"/>
      <c r="M136" s="238" t="s">
        <v>19</v>
      </c>
      <c r="N136" s="239" t="s">
        <v>42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408</v>
      </c>
      <c r="AT136" s="191" t="s">
        <v>170</v>
      </c>
      <c r="AU136" s="191" t="s">
        <v>78</v>
      </c>
      <c r="AY136" s="19" t="s">
        <v>146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78</v>
      </c>
      <c r="BK136" s="192">
        <f>ROUND(I136*H136,2)</f>
        <v>0</v>
      </c>
      <c r="BL136" s="19" t="s">
        <v>408</v>
      </c>
      <c r="BM136" s="191" t="s">
        <v>2136</v>
      </c>
    </row>
    <row r="137" spans="1:65" s="2" customFormat="1" ht="11.25">
      <c r="A137" s="36"/>
      <c r="B137" s="37"/>
      <c r="C137" s="38"/>
      <c r="D137" s="193" t="s">
        <v>156</v>
      </c>
      <c r="E137" s="38"/>
      <c r="F137" s="194" t="s">
        <v>2135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156</v>
      </c>
      <c r="AU137" s="19" t="s">
        <v>78</v>
      </c>
    </row>
    <row r="138" spans="1:65" s="2" customFormat="1" ht="24.2" customHeight="1">
      <c r="A138" s="36"/>
      <c r="B138" s="37"/>
      <c r="C138" s="230" t="s">
        <v>256</v>
      </c>
      <c r="D138" s="230" t="s">
        <v>170</v>
      </c>
      <c r="E138" s="231" t="s">
        <v>2137</v>
      </c>
      <c r="F138" s="232" t="s">
        <v>2138</v>
      </c>
      <c r="G138" s="233" t="s">
        <v>209</v>
      </c>
      <c r="H138" s="234">
        <v>3</v>
      </c>
      <c r="I138" s="235"/>
      <c r="J138" s="236">
        <f>ROUND(I138*H138,2)</f>
        <v>0</v>
      </c>
      <c r="K138" s="232" t="s">
        <v>153</v>
      </c>
      <c r="L138" s="237"/>
      <c r="M138" s="238" t="s">
        <v>19</v>
      </c>
      <c r="N138" s="239" t="s">
        <v>42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408</v>
      </c>
      <c r="AT138" s="191" t="s">
        <v>170</v>
      </c>
      <c r="AU138" s="191" t="s">
        <v>78</v>
      </c>
      <c r="AY138" s="19" t="s">
        <v>146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78</v>
      </c>
      <c r="BK138" s="192">
        <f>ROUND(I138*H138,2)</f>
        <v>0</v>
      </c>
      <c r="BL138" s="19" t="s">
        <v>408</v>
      </c>
      <c r="BM138" s="191" t="s">
        <v>2139</v>
      </c>
    </row>
    <row r="139" spans="1:65" s="2" customFormat="1" ht="19.5">
      <c r="A139" s="36"/>
      <c r="B139" s="37"/>
      <c r="C139" s="38"/>
      <c r="D139" s="193" t="s">
        <v>156</v>
      </c>
      <c r="E139" s="38"/>
      <c r="F139" s="194" t="s">
        <v>2138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156</v>
      </c>
      <c r="AU139" s="19" t="s">
        <v>78</v>
      </c>
    </row>
    <row r="140" spans="1:65" s="2" customFormat="1" ht="55.5" customHeight="1">
      <c r="A140" s="36"/>
      <c r="B140" s="37"/>
      <c r="C140" s="230" t="s">
        <v>266</v>
      </c>
      <c r="D140" s="230" t="s">
        <v>170</v>
      </c>
      <c r="E140" s="231" t="s">
        <v>2140</v>
      </c>
      <c r="F140" s="232" t="s">
        <v>2141</v>
      </c>
      <c r="G140" s="233" t="s">
        <v>209</v>
      </c>
      <c r="H140" s="234">
        <v>2</v>
      </c>
      <c r="I140" s="235"/>
      <c r="J140" s="236">
        <f>ROUND(I140*H140,2)</f>
        <v>0</v>
      </c>
      <c r="K140" s="232" t="s">
        <v>153</v>
      </c>
      <c r="L140" s="237"/>
      <c r="M140" s="238" t="s">
        <v>19</v>
      </c>
      <c r="N140" s="239" t="s">
        <v>42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408</v>
      </c>
      <c r="AT140" s="191" t="s">
        <v>170</v>
      </c>
      <c r="AU140" s="191" t="s">
        <v>78</v>
      </c>
      <c r="AY140" s="19" t="s">
        <v>146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78</v>
      </c>
      <c r="BK140" s="192">
        <f>ROUND(I140*H140,2)</f>
        <v>0</v>
      </c>
      <c r="BL140" s="19" t="s">
        <v>408</v>
      </c>
      <c r="BM140" s="191" t="s">
        <v>2142</v>
      </c>
    </row>
    <row r="141" spans="1:65" s="2" customFormat="1" ht="39">
      <c r="A141" s="36"/>
      <c r="B141" s="37"/>
      <c r="C141" s="38"/>
      <c r="D141" s="193" t="s">
        <v>156</v>
      </c>
      <c r="E141" s="38"/>
      <c r="F141" s="194" t="s">
        <v>2141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156</v>
      </c>
      <c r="AU141" s="19" t="s">
        <v>78</v>
      </c>
    </row>
    <row r="142" spans="1:65" s="2" customFormat="1" ht="33" customHeight="1">
      <c r="A142" s="36"/>
      <c r="B142" s="37"/>
      <c r="C142" s="230" t="s">
        <v>273</v>
      </c>
      <c r="D142" s="230" t="s">
        <v>170</v>
      </c>
      <c r="E142" s="231" t="s">
        <v>1728</v>
      </c>
      <c r="F142" s="232" t="s">
        <v>1729</v>
      </c>
      <c r="G142" s="233" t="s">
        <v>251</v>
      </c>
      <c r="H142" s="234">
        <v>220</v>
      </c>
      <c r="I142" s="235"/>
      <c r="J142" s="236">
        <f>ROUND(I142*H142,2)</f>
        <v>0</v>
      </c>
      <c r="K142" s="232" t="s">
        <v>153</v>
      </c>
      <c r="L142" s="237"/>
      <c r="M142" s="238" t="s">
        <v>19</v>
      </c>
      <c r="N142" s="239" t="s">
        <v>42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174</v>
      </c>
      <c r="AT142" s="191" t="s">
        <v>170</v>
      </c>
      <c r="AU142" s="191" t="s">
        <v>78</v>
      </c>
      <c r="AY142" s="19" t="s">
        <v>146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78</v>
      </c>
      <c r="BK142" s="192">
        <f>ROUND(I142*H142,2)</f>
        <v>0</v>
      </c>
      <c r="BL142" s="19" t="s">
        <v>154</v>
      </c>
      <c r="BM142" s="191" t="s">
        <v>2143</v>
      </c>
    </row>
    <row r="143" spans="1:65" s="2" customFormat="1" ht="19.5">
      <c r="A143" s="36"/>
      <c r="B143" s="37"/>
      <c r="C143" s="38"/>
      <c r="D143" s="193" t="s">
        <v>156</v>
      </c>
      <c r="E143" s="38"/>
      <c r="F143" s="194" t="s">
        <v>1729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156</v>
      </c>
      <c r="AU143" s="19" t="s">
        <v>78</v>
      </c>
    </row>
    <row r="144" spans="1:65" s="2" customFormat="1" ht="24.2" customHeight="1">
      <c r="A144" s="36"/>
      <c r="B144" s="37"/>
      <c r="C144" s="180" t="s">
        <v>288</v>
      </c>
      <c r="D144" s="180" t="s">
        <v>149</v>
      </c>
      <c r="E144" s="181" t="s">
        <v>2144</v>
      </c>
      <c r="F144" s="182" t="s">
        <v>2145</v>
      </c>
      <c r="G144" s="183" t="s">
        <v>1739</v>
      </c>
      <c r="H144" s="184">
        <v>48</v>
      </c>
      <c r="I144" s="185"/>
      <c r="J144" s="186">
        <f>ROUND(I144*H144,2)</f>
        <v>0</v>
      </c>
      <c r="K144" s="182" t="s">
        <v>153</v>
      </c>
      <c r="L144" s="41"/>
      <c r="M144" s="187" t="s">
        <v>19</v>
      </c>
      <c r="N144" s="188" t="s">
        <v>42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408</v>
      </c>
      <c r="AT144" s="191" t="s">
        <v>149</v>
      </c>
      <c r="AU144" s="191" t="s">
        <v>78</v>
      </c>
      <c r="AY144" s="19" t="s">
        <v>146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78</v>
      </c>
      <c r="BK144" s="192">
        <f>ROUND(I144*H144,2)</f>
        <v>0</v>
      </c>
      <c r="BL144" s="19" t="s">
        <v>408</v>
      </c>
      <c r="BM144" s="191" t="s">
        <v>2146</v>
      </c>
    </row>
    <row r="145" spans="1:65" s="2" customFormat="1" ht="29.25">
      <c r="A145" s="36"/>
      <c r="B145" s="37"/>
      <c r="C145" s="38"/>
      <c r="D145" s="193" t="s">
        <v>156</v>
      </c>
      <c r="E145" s="38"/>
      <c r="F145" s="194" t="s">
        <v>2147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156</v>
      </c>
      <c r="AU145" s="19" t="s">
        <v>78</v>
      </c>
    </row>
    <row r="146" spans="1:65" s="2" customFormat="1" ht="33" customHeight="1">
      <c r="A146" s="36"/>
      <c r="B146" s="37"/>
      <c r="C146" s="180" t="s">
        <v>300</v>
      </c>
      <c r="D146" s="180" t="s">
        <v>149</v>
      </c>
      <c r="E146" s="181" t="s">
        <v>2148</v>
      </c>
      <c r="F146" s="182" t="s">
        <v>2149</v>
      </c>
      <c r="G146" s="183" t="s">
        <v>251</v>
      </c>
      <c r="H146" s="184">
        <v>48</v>
      </c>
      <c r="I146" s="185"/>
      <c r="J146" s="186">
        <f>ROUND(I146*H146,2)</f>
        <v>0</v>
      </c>
      <c r="K146" s="182" t="s">
        <v>153</v>
      </c>
      <c r="L146" s="41"/>
      <c r="M146" s="187" t="s">
        <v>19</v>
      </c>
      <c r="N146" s="188" t="s">
        <v>42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408</v>
      </c>
      <c r="AT146" s="191" t="s">
        <v>149</v>
      </c>
      <c r="AU146" s="191" t="s">
        <v>78</v>
      </c>
      <c r="AY146" s="19" t="s">
        <v>146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78</v>
      </c>
      <c r="BK146" s="192">
        <f>ROUND(I146*H146,2)</f>
        <v>0</v>
      </c>
      <c r="BL146" s="19" t="s">
        <v>408</v>
      </c>
      <c r="BM146" s="191" t="s">
        <v>2150</v>
      </c>
    </row>
    <row r="147" spans="1:65" s="2" customFormat="1" ht="29.25">
      <c r="A147" s="36"/>
      <c r="B147" s="37"/>
      <c r="C147" s="38"/>
      <c r="D147" s="193" t="s">
        <v>156</v>
      </c>
      <c r="E147" s="38"/>
      <c r="F147" s="194" t="s">
        <v>2151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156</v>
      </c>
      <c r="AU147" s="19" t="s">
        <v>78</v>
      </c>
    </row>
    <row r="148" spans="1:65" s="2" customFormat="1" ht="16.5" customHeight="1">
      <c r="A148" s="36"/>
      <c r="B148" s="37"/>
      <c r="C148" s="180" t="s">
        <v>7</v>
      </c>
      <c r="D148" s="180" t="s">
        <v>149</v>
      </c>
      <c r="E148" s="181" t="s">
        <v>2152</v>
      </c>
      <c r="F148" s="182" t="s">
        <v>2153</v>
      </c>
      <c r="G148" s="183" t="s">
        <v>209</v>
      </c>
      <c r="H148" s="184">
        <v>2</v>
      </c>
      <c r="I148" s="185"/>
      <c r="J148" s="186">
        <f>ROUND(I148*H148,2)</f>
        <v>0</v>
      </c>
      <c r="K148" s="182" t="s">
        <v>153</v>
      </c>
      <c r="L148" s="41"/>
      <c r="M148" s="187" t="s">
        <v>19</v>
      </c>
      <c r="N148" s="188" t="s">
        <v>42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408</v>
      </c>
      <c r="AT148" s="191" t="s">
        <v>149</v>
      </c>
      <c r="AU148" s="191" t="s">
        <v>78</v>
      </c>
      <c r="AY148" s="19" t="s">
        <v>146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78</v>
      </c>
      <c r="BK148" s="192">
        <f>ROUND(I148*H148,2)</f>
        <v>0</v>
      </c>
      <c r="BL148" s="19" t="s">
        <v>408</v>
      </c>
      <c r="BM148" s="191" t="s">
        <v>2154</v>
      </c>
    </row>
    <row r="149" spans="1:65" s="2" customFormat="1" ht="19.5">
      <c r="A149" s="36"/>
      <c r="B149" s="37"/>
      <c r="C149" s="38"/>
      <c r="D149" s="193" t="s">
        <v>156</v>
      </c>
      <c r="E149" s="38"/>
      <c r="F149" s="194" t="s">
        <v>2155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156</v>
      </c>
      <c r="AU149" s="19" t="s">
        <v>78</v>
      </c>
    </row>
    <row r="150" spans="1:65" s="2" customFormat="1" ht="24.2" customHeight="1">
      <c r="A150" s="36"/>
      <c r="B150" s="37"/>
      <c r="C150" s="180" t="s">
        <v>323</v>
      </c>
      <c r="D150" s="180" t="s">
        <v>149</v>
      </c>
      <c r="E150" s="181" t="s">
        <v>2156</v>
      </c>
      <c r="F150" s="182" t="s">
        <v>2157</v>
      </c>
      <c r="G150" s="183" t="s">
        <v>209</v>
      </c>
      <c r="H150" s="184">
        <v>32</v>
      </c>
      <c r="I150" s="185"/>
      <c r="J150" s="186">
        <f>ROUND(I150*H150,2)</f>
        <v>0</v>
      </c>
      <c r="K150" s="182" t="s">
        <v>153</v>
      </c>
      <c r="L150" s="41"/>
      <c r="M150" s="187" t="s">
        <v>19</v>
      </c>
      <c r="N150" s="188" t="s">
        <v>42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408</v>
      </c>
      <c r="AT150" s="191" t="s">
        <v>149</v>
      </c>
      <c r="AU150" s="191" t="s">
        <v>78</v>
      </c>
      <c r="AY150" s="19" t="s">
        <v>146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78</v>
      </c>
      <c r="BK150" s="192">
        <f>ROUND(I150*H150,2)</f>
        <v>0</v>
      </c>
      <c r="BL150" s="19" t="s">
        <v>408</v>
      </c>
      <c r="BM150" s="191" t="s">
        <v>2158</v>
      </c>
    </row>
    <row r="151" spans="1:65" s="2" customFormat="1" ht="11.25">
      <c r="A151" s="36"/>
      <c r="B151" s="37"/>
      <c r="C151" s="38"/>
      <c r="D151" s="193" t="s">
        <v>156</v>
      </c>
      <c r="E151" s="38"/>
      <c r="F151" s="194" t="s">
        <v>2157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156</v>
      </c>
      <c r="AU151" s="19" t="s">
        <v>78</v>
      </c>
    </row>
    <row r="152" spans="1:65" s="2" customFormat="1" ht="24.2" customHeight="1">
      <c r="A152" s="36"/>
      <c r="B152" s="37"/>
      <c r="C152" s="180" t="s">
        <v>331</v>
      </c>
      <c r="D152" s="180" t="s">
        <v>149</v>
      </c>
      <c r="E152" s="181" t="s">
        <v>2159</v>
      </c>
      <c r="F152" s="182" t="s">
        <v>2160</v>
      </c>
      <c r="G152" s="183" t="s">
        <v>209</v>
      </c>
      <c r="H152" s="184">
        <v>3</v>
      </c>
      <c r="I152" s="185"/>
      <c r="J152" s="186">
        <f>ROUND(I152*H152,2)</f>
        <v>0</v>
      </c>
      <c r="K152" s="182" t="s">
        <v>153</v>
      </c>
      <c r="L152" s="41"/>
      <c r="M152" s="187" t="s">
        <v>19</v>
      </c>
      <c r="N152" s="188" t="s">
        <v>42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408</v>
      </c>
      <c r="AT152" s="191" t="s">
        <v>149</v>
      </c>
      <c r="AU152" s="191" t="s">
        <v>78</v>
      </c>
      <c r="AY152" s="19" t="s">
        <v>146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78</v>
      </c>
      <c r="BK152" s="192">
        <f>ROUND(I152*H152,2)</f>
        <v>0</v>
      </c>
      <c r="BL152" s="19" t="s">
        <v>408</v>
      </c>
      <c r="BM152" s="191" t="s">
        <v>2161</v>
      </c>
    </row>
    <row r="153" spans="1:65" s="2" customFormat="1" ht="19.5">
      <c r="A153" s="36"/>
      <c r="B153" s="37"/>
      <c r="C153" s="38"/>
      <c r="D153" s="193" t="s">
        <v>156</v>
      </c>
      <c r="E153" s="38"/>
      <c r="F153" s="194" t="s">
        <v>2160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156</v>
      </c>
      <c r="AU153" s="19" t="s">
        <v>78</v>
      </c>
    </row>
    <row r="154" spans="1:65" s="2" customFormat="1" ht="16.5" customHeight="1">
      <c r="A154" s="36"/>
      <c r="B154" s="37"/>
      <c r="C154" s="180" t="s">
        <v>337</v>
      </c>
      <c r="D154" s="180" t="s">
        <v>149</v>
      </c>
      <c r="E154" s="181" t="s">
        <v>1724</v>
      </c>
      <c r="F154" s="182" t="s">
        <v>1725</v>
      </c>
      <c r="G154" s="183" t="s">
        <v>251</v>
      </c>
      <c r="H154" s="184">
        <v>220</v>
      </c>
      <c r="I154" s="185"/>
      <c r="J154" s="186">
        <f>ROUND(I154*H154,2)</f>
        <v>0</v>
      </c>
      <c r="K154" s="182" t="s">
        <v>153</v>
      </c>
      <c r="L154" s="41"/>
      <c r="M154" s="187" t="s">
        <v>19</v>
      </c>
      <c r="N154" s="188" t="s">
        <v>42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408</v>
      </c>
      <c r="AT154" s="191" t="s">
        <v>149</v>
      </c>
      <c r="AU154" s="191" t="s">
        <v>78</v>
      </c>
      <c r="AY154" s="19" t="s">
        <v>146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78</v>
      </c>
      <c r="BK154" s="192">
        <f>ROUND(I154*H154,2)</f>
        <v>0</v>
      </c>
      <c r="BL154" s="19" t="s">
        <v>408</v>
      </c>
      <c r="BM154" s="191" t="s">
        <v>2162</v>
      </c>
    </row>
    <row r="155" spans="1:65" s="2" customFormat="1" ht="11.25">
      <c r="A155" s="36"/>
      <c r="B155" s="37"/>
      <c r="C155" s="38"/>
      <c r="D155" s="193" t="s">
        <v>156</v>
      </c>
      <c r="E155" s="38"/>
      <c r="F155" s="194" t="s">
        <v>1725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156</v>
      </c>
      <c r="AU155" s="19" t="s">
        <v>78</v>
      </c>
    </row>
    <row r="156" spans="1:65" s="2" customFormat="1" ht="24.2" customHeight="1">
      <c r="A156" s="36"/>
      <c r="B156" s="37"/>
      <c r="C156" s="180" t="s">
        <v>344</v>
      </c>
      <c r="D156" s="180" t="s">
        <v>149</v>
      </c>
      <c r="E156" s="181" t="s">
        <v>1775</v>
      </c>
      <c r="F156" s="182" t="s">
        <v>1776</v>
      </c>
      <c r="G156" s="183" t="s">
        <v>209</v>
      </c>
      <c r="H156" s="184">
        <v>1</v>
      </c>
      <c r="I156" s="185"/>
      <c r="J156" s="186">
        <f>ROUND(I156*H156,2)</f>
        <v>0</v>
      </c>
      <c r="K156" s="182" t="s">
        <v>153</v>
      </c>
      <c r="L156" s="41"/>
      <c r="M156" s="187" t="s">
        <v>19</v>
      </c>
      <c r="N156" s="188" t="s">
        <v>42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408</v>
      </c>
      <c r="AT156" s="191" t="s">
        <v>149</v>
      </c>
      <c r="AU156" s="191" t="s">
        <v>78</v>
      </c>
      <c r="AY156" s="19" t="s">
        <v>146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78</v>
      </c>
      <c r="BK156" s="192">
        <f>ROUND(I156*H156,2)</f>
        <v>0</v>
      </c>
      <c r="BL156" s="19" t="s">
        <v>408</v>
      </c>
      <c r="BM156" s="191" t="s">
        <v>2163</v>
      </c>
    </row>
    <row r="157" spans="1:65" s="2" customFormat="1" ht="11.25">
      <c r="A157" s="36"/>
      <c r="B157" s="37"/>
      <c r="C157" s="38"/>
      <c r="D157" s="193" t="s">
        <v>156</v>
      </c>
      <c r="E157" s="38"/>
      <c r="F157" s="194" t="s">
        <v>1776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156</v>
      </c>
      <c r="AU157" s="19" t="s">
        <v>78</v>
      </c>
    </row>
    <row r="158" spans="1:65" s="2" customFormat="1" ht="24.2" customHeight="1">
      <c r="A158" s="36"/>
      <c r="B158" s="37"/>
      <c r="C158" s="180" t="s">
        <v>349</v>
      </c>
      <c r="D158" s="180" t="s">
        <v>149</v>
      </c>
      <c r="E158" s="181" t="s">
        <v>2164</v>
      </c>
      <c r="F158" s="182" t="s">
        <v>2165</v>
      </c>
      <c r="G158" s="183" t="s">
        <v>251</v>
      </c>
      <c r="H158" s="184">
        <v>220</v>
      </c>
      <c r="I158" s="185"/>
      <c r="J158" s="186">
        <f>ROUND(I158*H158,2)</f>
        <v>0</v>
      </c>
      <c r="K158" s="182" t="s">
        <v>153</v>
      </c>
      <c r="L158" s="41"/>
      <c r="M158" s="187" t="s">
        <v>19</v>
      </c>
      <c r="N158" s="188" t="s">
        <v>42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408</v>
      </c>
      <c r="AT158" s="191" t="s">
        <v>149</v>
      </c>
      <c r="AU158" s="191" t="s">
        <v>78</v>
      </c>
      <c r="AY158" s="19" t="s">
        <v>146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78</v>
      </c>
      <c r="BK158" s="192">
        <f>ROUND(I158*H158,2)</f>
        <v>0</v>
      </c>
      <c r="BL158" s="19" t="s">
        <v>408</v>
      </c>
      <c r="BM158" s="191" t="s">
        <v>2166</v>
      </c>
    </row>
    <row r="159" spans="1:65" s="2" customFormat="1" ht="19.5">
      <c r="A159" s="36"/>
      <c r="B159" s="37"/>
      <c r="C159" s="38"/>
      <c r="D159" s="193" t="s">
        <v>156</v>
      </c>
      <c r="E159" s="38"/>
      <c r="F159" s="194" t="s">
        <v>2165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156</v>
      </c>
      <c r="AU159" s="19" t="s">
        <v>78</v>
      </c>
    </row>
    <row r="160" spans="1:65" s="2" customFormat="1" ht="24.2" customHeight="1">
      <c r="A160" s="36"/>
      <c r="B160" s="37"/>
      <c r="C160" s="180" t="s">
        <v>355</v>
      </c>
      <c r="D160" s="180" t="s">
        <v>149</v>
      </c>
      <c r="E160" s="181" t="s">
        <v>2167</v>
      </c>
      <c r="F160" s="182" t="s">
        <v>2168</v>
      </c>
      <c r="G160" s="183" t="s">
        <v>209</v>
      </c>
      <c r="H160" s="184">
        <v>4</v>
      </c>
      <c r="I160" s="185"/>
      <c r="J160" s="186">
        <f>ROUND(I160*H160,2)</f>
        <v>0</v>
      </c>
      <c r="K160" s="182" t="s">
        <v>153</v>
      </c>
      <c r="L160" s="41"/>
      <c r="M160" s="187" t="s">
        <v>19</v>
      </c>
      <c r="N160" s="188" t="s">
        <v>42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408</v>
      </c>
      <c r="AT160" s="191" t="s">
        <v>149</v>
      </c>
      <c r="AU160" s="191" t="s">
        <v>78</v>
      </c>
      <c r="AY160" s="19" t="s">
        <v>146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78</v>
      </c>
      <c r="BK160" s="192">
        <f>ROUND(I160*H160,2)</f>
        <v>0</v>
      </c>
      <c r="BL160" s="19" t="s">
        <v>408</v>
      </c>
      <c r="BM160" s="191" t="s">
        <v>2169</v>
      </c>
    </row>
    <row r="161" spans="1:65" s="2" customFormat="1" ht="11.25">
      <c r="A161" s="36"/>
      <c r="B161" s="37"/>
      <c r="C161" s="38"/>
      <c r="D161" s="193" t="s">
        <v>156</v>
      </c>
      <c r="E161" s="38"/>
      <c r="F161" s="194" t="s">
        <v>2168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156</v>
      </c>
      <c r="AU161" s="19" t="s">
        <v>78</v>
      </c>
    </row>
    <row r="162" spans="1:65" s="2" customFormat="1" ht="24.2" customHeight="1">
      <c r="A162" s="36"/>
      <c r="B162" s="37"/>
      <c r="C162" s="180" t="s">
        <v>360</v>
      </c>
      <c r="D162" s="180" t="s">
        <v>149</v>
      </c>
      <c r="E162" s="181" t="s">
        <v>2170</v>
      </c>
      <c r="F162" s="182" t="s">
        <v>2171</v>
      </c>
      <c r="G162" s="183" t="s">
        <v>209</v>
      </c>
      <c r="H162" s="184">
        <v>2</v>
      </c>
      <c r="I162" s="185"/>
      <c r="J162" s="186">
        <f>ROUND(I162*H162,2)</f>
        <v>0</v>
      </c>
      <c r="K162" s="182" t="s">
        <v>153</v>
      </c>
      <c r="L162" s="41"/>
      <c r="M162" s="187" t="s">
        <v>19</v>
      </c>
      <c r="N162" s="188" t="s">
        <v>42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408</v>
      </c>
      <c r="AT162" s="191" t="s">
        <v>149</v>
      </c>
      <c r="AU162" s="191" t="s">
        <v>78</v>
      </c>
      <c r="AY162" s="19" t="s">
        <v>146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78</v>
      </c>
      <c r="BK162" s="192">
        <f>ROUND(I162*H162,2)</f>
        <v>0</v>
      </c>
      <c r="BL162" s="19" t="s">
        <v>408</v>
      </c>
      <c r="BM162" s="191" t="s">
        <v>2172</v>
      </c>
    </row>
    <row r="163" spans="1:65" s="2" customFormat="1" ht="11.25">
      <c r="A163" s="36"/>
      <c r="B163" s="37"/>
      <c r="C163" s="38"/>
      <c r="D163" s="193" t="s">
        <v>156</v>
      </c>
      <c r="E163" s="38"/>
      <c r="F163" s="194" t="s">
        <v>2171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156</v>
      </c>
      <c r="AU163" s="19" t="s">
        <v>78</v>
      </c>
    </row>
    <row r="164" spans="1:65" s="2" customFormat="1" ht="16.5" customHeight="1">
      <c r="A164" s="36"/>
      <c r="B164" s="37"/>
      <c r="C164" s="180" t="s">
        <v>365</v>
      </c>
      <c r="D164" s="180" t="s">
        <v>149</v>
      </c>
      <c r="E164" s="181" t="s">
        <v>1858</v>
      </c>
      <c r="F164" s="182" t="s">
        <v>1859</v>
      </c>
      <c r="G164" s="183" t="s">
        <v>209</v>
      </c>
      <c r="H164" s="184">
        <v>3</v>
      </c>
      <c r="I164" s="185"/>
      <c r="J164" s="186">
        <f>ROUND(I164*H164,2)</f>
        <v>0</v>
      </c>
      <c r="K164" s="182" t="s">
        <v>153</v>
      </c>
      <c r="L164" s="41"/>
      <c r="M164" s="187" t="s">
        <v>19</v>
      </c>
      <c r="N164" s="188" t="s">
        <v>42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408</v>
      </c>
      <c r="AT164" s="191" t="s">
        <v>149</v>
      </c>
      <c r="AU164" s="191" t="s">
        <v>78</v>
      </c>
      <c r="AY164" s="19" t="s">
        <v>146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78</v>
      </c>
      <c r="BK164" s="192">
        <f>ROUND(I164*H164,2)</f>
        <v>0</v>
      </c>
      <c r="BL164" s="19" t="s">
        <v>408</v>
      </c>
      <c r="BM164" s="191" t="s">
        <v>2173</v>
      </c>
    </row>
    <row r="165" spans="1:65" s="2" customFormat="1" ht="19.5">
      <c r="A165" s="36"/>
      <c r="B165" s="37"/>
      <c r="C165" s="38"/>
      <c r="D165" s="193" t="s">
        <v>156</v>
      </c>
      <c r="E165" s="38"/>
      <c r="F165" s="194" t="s">
        <v>1861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156</v>
      </c>
      <c r="AU165" s="19" t="s">
        <v>78</v>
      </c>
    </row>
    <row r="166" spans="1:65" s="2" customFormat="1" ht="21.75" customHeight="1">
      <c r="A166" s="36"/>
      <c r="B166" s="37"/>
      <c r="C166" s="180" t="s">
        <v>370</v>
      </c>
      <c r="D166" s="180" t="s">
        <v>149</v>
      </c>
      <c r="E166" s="181" t="s">
        <v>2174</v>
      </c>
      <c r="F166" s="182" t="s">
        <v>2175</v>
      </c>
      <c r="G166" s="183" t="s">
        <v>251</v>
      </c>
      <c r="H166" s="184">
        <v>233</v>
      </c>
      <c r="I166" s="185"/>
      <c r="J166" s="186">
        <f>ROUND(I166*H166,2)</f>
        <v>0</v>
      </c>
      <c r="K166" s="182" t="s">
        <v>153</v>
      </c>
      <c r="L166" s="41"/>
      <c r="M166" s="187" t="s">
        <v>19</v>
      </c>
      <c r="N166" s="188" t="s">
        <v>42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408</v>
      </c>
      <c r="AT166" s="191" t="s">
        <v>149</v>
      </c>
      <c r="AU166" s="191" t="s">
        <v>78</v>
      </c>
      <c r="AY166" s="19" t="s">
        <v>146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78</v>
      </c>
      <c r="BK166" s="192">
        <f>ROUND(I166*H166,2)</f>
        <v>0</v>
      </c>
      <c r="BL166" s="19" t="s">
        <v>408</v>
      </c>
      <c r="BM166" s="191" t="s">
        <v>2176</v>
      </c>
    </row>
    <row r="167" spans="1:65" s="2" customFormat="1" ht="11.25">
      <c r="A167" s="36"/>
      <c r="B167" s="37"/>
      <c r="C167" s="38"/>
      <c r="D167" s="193" t="s">
        <v>156</v>
      </c>
      <c r="E167" s="38"/>
      <c r="F167" s="194" t="s">
        <v>2175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156</v>
      </c>
      <c r="AU167" s="19" t="s">
        <v>78</v>
      </c>
    </row>
    <row r="168" spans="1:65" s="2" customFormat="1" ht="24.2" customHeight="1">
      <c r="A168" s="36"/>
      <c r="B168" s="37"/>
      <c r="C168" s="180" t="s">
        <v>375</v>
      </c>
      <c r="D168" s="180" t="s">
        <v>149</v>
      </c>
      <c r="E168" s="181" t="s">
        <v>2177</v>
      </c>
      <c r="F168" s="182" t="s">
        <v>2178</v>
      </c>
      <c r="G168" s="183" t="s">
        <v>2179</v>
      </c>
      <c r="H168" s="184">
        <v>1</v>
      </c>
      <c r="I168" s="185"/>
      <c r="J168" s="186">
        <f>ROUND(I168*H168,2)</f>
        <v>0</v>
      </c>
      <c r="K168" s="182" t="s">
        <v>153</v>
      </c>
      <c r="L168" s="41"/>
      <c r="M168" s="187" t="s">
        <v>19</v>
      </c>
      <c r="N168" s="188" t="s">
        <v>42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408</v>
      </c>
      <c r="AT168" s="191" t="s">
        <v>149</v>
      </c>
      <c r="AU168" s="191" t="s">
        <v>78</v>
      </c>
      <c r="AY168" s="19" t="s">
        <v>146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78</v>
      </c>
      <c r="BK168" s="192">
        <f>ROUND(I168*H168,2)</f>
        <v>0</v>
      </c>
      <c r="BL168" s="19" t="s">
        <v>408</v>
      </c>
      <c r="BM168" s="191" t="s">
        <v>2180</v>
      </c>
    </row>
    <row r="169" spans="1:65" s="2" customFormat="1" ht="19.5">
      <c r="A169" s="36"/>
      <c r="B169" s="37"/>
      <c r="C169" s="38"/>
      <c r="D169" s="193" t="s">
        <v>156</v>
      </c>
      <c r="E169" s="38"/>
      <c r="F169" s="194" t="s">
        <v>2178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156</v>
      </c>
      <c r="AU169" s="19" t="s">
        <v>78</v>
      </c>
    </row>
    <row r="170" spans="1:65" s="2" customFormat="1" ht="37.9" customHeight="1">
      <c r="A170" s="36"/>
      <c r="B170" s="37"/>
      <c r="C170" s="230" t="s">
        <v>380</v>
      </c>
      <c r="D170" s="230" t="s">
        <v>170</v>
      </c>
      <c r="E170" s="231" t="s">
        <v>2181</v>
      </c>
      <c r="F170" s="232" t="s">
        <v>2182</v>
      </c>
      <c r="G170" s="233" t="s">
        <v>209</v>
      </c>
      <c r="H170" s="234">
        <v>3</v>
      </c>
      <c r="I170" s="235"/>
      <c r="J170" s="236">
        <f>ROUND(I170*H170,2)</f>
        <v>0</v>
      </c>
      <c r="K170" s="232" t="s">
        <v>153</v>
      </c>
      <c r="L170" s="237"/>
      <c r="M170" s="238" t="s">
        <v>19</v>
      </c>
      <c r="N170" s="239" t="s">
        <v>42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1517</v>
      </c>
      <c r="AT170" s="191" t="s">
        <v>170</v>
      </c>
      <c r="AU170" s="191" t="s">
        <v>78</v>
      </c>
      <c r="AY170" s="19" t="s">
        <v>146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78</v>
      </c>
      <c r="BK170" s="192">
        <f>ROUND(I170*H170,2)</f>
        <v>0</v>
      </c>
      <c r="BL170" s="19" t="s">
        <v>1517</v>
      </c>
      <c r="BM170" s="191" t="s">
        <v>2183</v>
      </c>
    </row>
    <row r="171" spans="1:65" s="2" customFormat="1" ht="19.5">
      <c r="A171" s="36"/>
      <c r="B171" s="37"/>
      <c r="C171" s="38"/>
      <c r="D171" s="193" t="s">
        <v>156</v>
      </c>
      <c r="E171" s="38"/>
      <c r="F171" s="194" t="s">
        <v>2182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156</v>
      </c>
      <c r="AU171" s="19" t="s">
        <v>78</v>
      </c>
    </row>
    <row r="172" spans="1:65" s="2" customFormat="1" ht="24.2" customHeight="1">
      <c r="A172" s="36"/>
      <c r="B172" s="37"/>
      <c r="C172" s="230" t="s">
        <v>385</v>
      </c>
      <c r="D172" s="230" t="s">
        <v>170</v>
      </c>
      <c r="E172" s="231" t="s">
        <v>2184</v>
      </c>
      <c r="F172" s="232" t="s">
        <v>2185</v>
      </c>
      <c r="G172" s="233" t="s">
        <v>209</v>
      </c>
      <c r="H172" s="234">
        <v>16</v>
      </c>
      <c r="I172" s="235"/>
      <c r="J172" s="236">
        <f>ROUND(I172*H172,2)</f>
        <v>0</v>
      </c>
      <c r="K172" s="232" t="s">
        <v>153</v>
      </c>
      <c r="L172" s="237"/>
      <c r="M172" s="238" t="s">
        <v>19</v>
      </c>
      <c r="N172" s="239" t="s">
        <v>42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1517</v>
      </c>
      <c r="AT172" s="191" t="s">
        <v>170</v>
      </c>
      <c r="AU172" s="191" t="s">
        <v>78</v>
      </c>
      <c r="AY172" s="19" t="s">
        <v>146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78</v>
      </c>
      <c r="BK172" s="192">
        <f>ROUND(I172*H172,2)</f>
        <v>0</v>
      </c>
      <c r="BL172" s="19" t="s">
        <v>1517</v>
      </c>
      <c r="BM172" s="191" t="s">
        <v>2186</v>
      </c>
    </row>
    <row r="173" spans="1:65" s="2" customFormat="1" ht="19.5">
      <c r="A173" s="36"/>
      <c r="B173" s="37"/>
      <c r="C173" s="38"/>
      <c r="D173" s="193" t="s">
        <v>156</v>
      </c>
      <c r="E173" s="38"/>
      <c r="F173" s="194" t="s">
        <v>2185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156</v>
      </c>
      <c r="AU173" s="19" t="s">
        <v>78</v>
      </c>
    </row>
    <row r="174" spans="1:65" s="2" customFormat="1" ht="37.9" customHeight="1">
      <c r="A174" s="36"/>
      <c r="B174" s="37"/>
      <c r="C174" s="180" t="s">
        <v>390</v>
      </c>
      <c r="D174" s="180" t="s">
        <v>149</v>
      </c>
      <c r="E174" s="181" t="s">
        <v>2187</v>
      </c>
      <c r="F174" s="182" t="s">
        <v>2188</v>
      </c>
      <c r="G174" s="183" t="s">
        <v>209</v>
      </c>
      <c r="H174" s="184">
        <v>2</v>
      </c>
      <c r="I174" s="185"/>
      <c r="J174" s="186">
        <f>ROUND(I174*H174,2)</f>
        <v>0</v>
      </c>
      <c r="K174" s="182" t="s">
        <v>153</v>
      </c>
      <c r="L174" s="41"/>
      <c r="M174" s="187" t="s">
        <v>19</v>
      </c>
      <c r="N174" s="188" t="s">
        <v>42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408</v>
      </c>
      <c r="AT174" s="191" t="s">
        <v>149</v>
      </c>
      <c r="AU174" s="191" t="s">
        <v>78</v>
      </c>
      <c r="AY174" s="19" t="s">
        <v>146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78</v>
      </c>
      <c r="BK174" s="192">
        <f>ROUND(I174*H174,2)</f>
        <v>0</v>
      </c>
      <c r="BL174" s="19" t="s">
        <v>408</v>
      </c>
      <c r="BM174" s="191" t="s">
        <v>2189</v>
      </c>
    </row>
    <row r="175" spans="1:65" s="2" customFormat="1" ht="29.25">
      <c r="A175" s="36"/>
      <c r="B175" s="37"/>
      <c r="C175" s="38"/>
      <c r="D175" s="193" t="s">
        <v>156</v>
      </c>
      <c r="E175" s="38"/>
      <c r="F175" s="194" t="s">
        <v>2190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156</v>
      </c>
      <c r="AU175" s="19" t="s">
        <v>78</v>
      </c>
    </row>
    <row r="176" spans="1:65" s="2" customFormat="1" ht="21.75" customHeight="1">
      <c r="A176" s="36"/>
      <c r="B176" s="37"/>
      <c r="C176" s="180" t="s">
        <v>395</v>
      </c>
      <c r="D176" s="180" t="s">
        <v>149</v>
      </c>
      <c r="E176" s="181" t="s">
        <v>2191</v>
      </c>
      <c r="F176" s="182" t="s">
        <v>2192</v>
      </c>
      <c r="G176" s="183" t="s">
        <v>209</v>
      </c>
      <c r="H176" s="184">
        <v>2</v>
      </c>
      <c r="I176" s="185"/>
      <c r="J176" s="186">
        <f>ROUND(I176*H176,2)</f>
        <v>0</v>
      </c>
      <c r="K176" s="182" t="s">
        <v>153</v>
      </c>
      <c r="L176" s="41"/>
      <c r="M176" s="187" t="s">
        <v>19</v>
      </c>
      <c r="N176" s="188" t="s">
        <v>42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408</v>
      </c>
      <c r="AT176" s="191" t="s">
        <v>149</v>
      </c>
      <c r="AU176" s="191" t="s">
        <v>78</v>
      </c>
      <c r="AY176" s="19" t="s">
        <v>146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78</v>
      </c>
      <c r="BK176" s="192">
        <f>ROUND(I176*H176,2)</f>
        <v>0</v>
      </c>
      <c r="BL176" s="19" t="s">
        <v>408</v>
      </c>
      <c r="BM176" s="191" t="s">
        <v>2193</v>
      </c>
    </row>
    <row r="177" spans="1:65" s="2" customFormat="1" ht="11.25">
      <c r="A177" s="36"/>
      <c r="B177" s="37"/>
      <c r="C177" s="38"/>
      <c r="D177" s="193" t="s">
        <v>156</v>
      </c>
      <c r="E177" s="38"/>
      <c r="F177" s="194" t="s">
        <v>2192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156</v>
      </c>
      <c r="AU177" s="19" t="s">
        <v>78</v>
      </c>
    </row>
    <row r="178" spans="1:65" s="2" customFormat="1" ht="49.15" customHeight="1">
      <c r="A178" s="36"/>
      <c r="B178" s="37"/>
      <c r="C178" s="180" t="s">
        <v>400</v>
      </c>
      <c r="D178" s="180" t="s">
        <v>149</v>
      </c>
      <c r="E178" s="181" t="s">
        <v>1977</v>
      </c>
      <c r="F178" s="182" t="s">
        <v>1978</v>
      </c>
      <c r="G178" s="183" t="s">
        <v>173</v>
      </c>
      <c r="H178" s="184">
        <v>17.38</v>
      </c>
      <c r="I178" s="185"/>
      <c r="J178" s="186">
        <f>ROUND(I178*H178,2)</f>
        <v>0</v>
      </c>
      <c r="K178" s="182" t="s">
        <v>153</v>
      </c>
      <c r="L178" s="41"/>
      <c r="M178" s="187" t="s">
        <v>19</v>
      </c>
      <c r="N178" s="188" t="s">
        <v>42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408</v>
      </c>
      <c r="AT178" s="191" t="s">
        <v>149</v>
      </c>
      <c r="AU178" s="191" t="s">
        <v>78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78</v>
      </c>
      <c r="BK178" s="192">
        <f>ROUND(I178*H178,2)</f>
        <v>0</v>
      </c>
      <c r="BL178" s="19" t="s">
        <v>408</v>
      </c>
      <c r="BM178" s="191" t="s">
        <v>2194</v>
      </c>
    </row>
    <row r="179" spans="1:65" s="2" customFormat="1" ht="97.5">
      <c r="A179" s="36"/>
      <c r="B179" s="37"/>
      <c r="C179" s="38"/>
      <c r="D179" s="193" t="s">
        <v>156</v>
      </c>
      <c r="E179" s="38"/>
      <c r="F179" s="194" t="s">
        <v>1980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78</v>
      </c>
    </row>
    <row r="180" spans="1:65" s="2" customFormat="1" ht="21.75" customHeight="1">
      <c r="A180" s="36"/>
      <c r="B180" s="37"/>
      <c r="C180" s="180" t="s">
        <v>405</v>
      </c>
      <c r="D180" s="180" t="s">
        <v>149</v>
      </c>
      <c r="E180" s="181" t="s">
        <v>492</v>
      </c>
      <c r="F180" s="182" t="s">
        <v>493</v>
      </c>
      <c r="G180" s="183" t="s">
        <v>173</v>
      </c>
      <c r="H180" s="184">
        <v>17.38</v>
      </c>
      <c r="I180" s="185"/>
      <c r="J180" s="186">
        <f>ROUND(I180*H180,2)</f>
        <v>0</v>
      </c>
      <c r="K180" s="182" t="s">
        <v>153</v>
      </c>
      <c r="L180" s="41"/>
      <c r="M180" s="187" t="s">
        <v>19</v>
      </c>
      <c r="N180" s="188" t="s">
        <v>42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408</v>
      </c>
      <c r="AT180" s="191" t="s">
        <v>149</v>
      </c>
      <c r="AU180" s="191" t="s">
        <v>78</v>
      </c>
      <c r="AY180" s="19" t="s">
        <v>146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78</v>
      </c>
      <c r="BK180" s="192">
        <f>ROUND(I180*H180,2)</f>
        <v>0</v>
      </c>
      <c r="BL180" s="19" t="s">
        <v>408</v>
      </c>
      <c r="BM180" s="191" t="s">
        <v>2195</v>
      </c>
    </row>
    <row r="181" spans="1:65" s="2" customFormat="1" ht="48.75">
      <c r="A181" s="36"/>
      <c r="B181" s="37"/>
      <c r="C181" s="38"/>
      <c r="D181" s="193" t="s">
        <v>156</v>
      </c>
      <c r="E181" s="38"/>
      <c r="F181" s="194" t="s">
        <v>495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156</v>
      </c>
      <c r="AU181" s="19" t="s">
        <v>78</v>
      </c>
    </row>
    <row r="182" spans="1:65" s="2" customFormat="1" ht="24.2" customHeight="1">
      <c r="A182" s="36"/>
      <c r="B182" s="37"/>
      <c r="C182" s="180" t="s">
        <v>411</v>
      </c>
      <c r="D182" s="180" t="s">
        <v>149</v>
      </c>
      <c r="E182" s="181" t="s">
        <v>2196</v>
      </c>
      <c r="F182" s="182" t="s">
        <v>2123</v>
      </c>
      <c r="G182" s="183" t="s">
        <v>251</v>
      </c>
      <c r="H182" s="184">
        <v>208</v>
      </c>
      <c r="I182" s="185"/>
      <c r="J182" s="186">
        <f>ROUND(I182*H182,2)</f>
        <v>0</v>
      </c>
      <c r="K182" s="182" t="s">
        <v>153</v>
      </c>
      <c r="L182" s="41"/>
      <c r="M182" s="187" t="s">
        <v>19</v>
      </c>
      <c r="N182" s="188" t="s">
        <v>42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408</v>
      </c>
      <c r="AT182" s="191" t="s">
        <v>149</v>
      </c>
      <c r="AU182" s="191" t="s">
        <v>78</v>
      </c>
      <c r="AY182" s="19" t="s">
        <v>146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78</v>
      </c>
      <c r="BK182" s="192">
        <f>ROUND(I182*H182,2)</f>
        <v>0</v>
      </c>
      <c r="BL182" s="19" t="s">
        <v>408</v>
      </c>
      <c r="BM182" s="191" t="s">
        <v>2197</v>
      </c>
    </row>
    <row r="183" spans="1:65" s="2" customFormat="1" ht="11.25">
      <c r="A183" s="36"/>
      <c r="B183" s="37"/>
      <c r="C183" s="38"/>
      <c r="D183" s="193" t="s">
        <v>156</v>
      </c>
      <c r="E183" s="38"/>
      <c r="F183" s="194" t="s">
        <v>2123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156</v>
      </c>
      <c r="AU183" s="19" t="s">
        <v>78</v>
      </c>
    </row>
    <row r="184" spans="1:65" s="2" customFormat="1" ht="37.9" customHeight="1">
      <c r="A184" s="36"/>
      <c r="B184" s="37"/>
      <c r="C184" s="230" t="s">
        <v>416</v>
      </c>
      <c r="D184" s="230" t="s">
        <v>170</v>
      </c>
      <c r="E184" s="231" t="s">
        <v>2198</v>
      </c>
      <c r="F184" s="232" t="s">
        <v>2199</v>
      </c>
      <c r="G184" s="233" t="s">
        <v>251</v>
      </c>
      <c r="H184" s="234">
        <v>3</v>
      </c>
      <c r="I184" s="235"/>
      <c r="J184" s="236">
        <f>ROUND(I184*H184,2)</f>
        <v>0</v>
      </c>
      <c r="K184" s="232" t="s">
        <v>153</v>
      </c>
      <c r="L184" s="237"/>
      <c r="M184" s="238" t="s">
        <v>19</v>
      </c>
      <c r="N184" s="239" t="s">
        <v>42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408</v>
      </c>
      <c r="AT184" s="191" t="s">
        <v>170</v>
      </c>
      <c r="AU184" s="191" t="s">
        <v>78</v>
      </c>
      <c r="AY184" s="19" t="s">
        <v>146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78</v>
      </c>
      <c r="BK184" s="192">
        <f>ROUND(I184*H184,2)</f>
        <v>0</v>
      </c>
      <c r="BL184" s="19" t="s">
        <v>408</v>
      </c>
      <c r="BM184" s="191" t="s">
        <v>2200</v>
      </c>
    </row>
    <row r="185" spans="1:65" s="2" customFormat="1" ht="19.5">
      <c r="A185" s="36"/>
      <c r="B185" s="37"/>
      <c r="C185" s="38"/>
      <c r="D185" s="193" t="s">
        <v>156</v>
      </c>
      <c r="E185" s="38"/>
      <c r="F185" s="194" t="s">
        <v>2199</v>
      </c>
      <c r="G185" s="38"/>
      <c r="H185" s="38"/>
      <c r="I185" s="195"/>
      <c r="J185" s="38"/>
      <c r="K185" s="38"/>
      <c r="L185" s="41"/>
      <c r="M185" s="258"/>
      <c r="N185" s="259"/>
      <c r="O185" s="260"/>
      <c r="P185" s="260"/>
      <c r="Q185" s="260"/>
      <c r="R185" s="260"/>
      <c r="S185" s="260"/>
      <c r="T185" s="261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156</v>
      </c>
      <c r="AU185" s="19" t="s">
        <v>78</v>
      </c>
    </row>
    <row r="186" spans="1:65" s="2" customFormat="1" ht="6.95" customHeight="1">
      <c r="A186" s="36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41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algorithmName="SHA-512" hashValue="t6qn7bA9HfxRjtbz8KNL5wUkfowxvAKeVcYHyl2Kj4A0lDrwwL71yCXNfNt388n6DVY3cOUtOnwCjn47A4TyNw==" saltValue="ZX7H8x96Ol53OtuPoJyi4jZgzbN1SEHZ4uq7n/57AyXgH8P4H3gZihS1UhbU1oaiis2iCrw+e5zsHi89+AzDUw==" spinCount="100000" sheet="1" objects="1" scenarios="1" formatColumns="0" formatRows="0" autoFilter="0"/>
  <autoFilter ref="C90:K185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 01.1 - Most v km 107,9...</vt:lpstr>
      <vt:lpstr>SO 01.2 - Most v km 107,9...</vt:lpstr>
      <vt:lpstr>SO 01.3 - Most v km 107,9...</vt:lpstr>
      <vt:lpstr>SO 01.4 - Most v km 107,9...</vt:lpstr>
      <vt:lpstr>SO 01.5 - Most v km 107,9...</vt:lpstr>
      <vt:lpstr>SO 02.1 - Most v km 109,6...</vt:lpstr>
      <vt:lpstr>SO 02.2 - Most v km 109,6...</vt:lpstr>
      <vt:lpstr>SO 02.3 - Most v km 109,6...</vt:lpstr>
      <vt:lpstr>SO 02.4 - Most v km 109,6...</vt:lpstr>
      <vt:lpstr>SO 02.5 - Most v km 109,6...</vt:lpstr>
      <vt:lpstr>SO 03 - VRN + VON</vt:lpstr>
      <vt:lpstr>Seznam figur</vt:lpstr>
      <vt:lpstr>Pokyny pro vyplnění</vt:lpstr>
      <vt:lpstr>'Rekapitulace stavby'!Názvy_tisku</vt:lpstr>
      <vt:lpstr>'Seznam figur'!Názvy_tisku</vt:lpstr>
      <vt:lpstr>'SO 01.1 - Most v km 107,9...'!Názvy_tisku</vt:lpstr>
      <vt:lpstr>'SO 01.2 - Most v km 107,9...'!Názvy_tisku</vt:lpstr>
      <vt:lpstr>'SO 01.3 - Most v km 107,9...'!Názvy_tisku</vt:lpstr>
      <vt:lpstr>'SO 01.4 - Most v km 107,9...'!Názvy_tisku</vt:lpstr>
      <vt:lpstr>'SO 01.5 - Most v km 107,9...'!Názvy_tisku</vt:lpstr>
      <vt:lpstr>'SO 02.1 - Most v km 109,6...'!Názvy_tisku</vt:lpstr>
      <vt:lpstr>'SO 02.2 - Most v km 109,6...'!Názvy_tisku</vt:lpstr>
      <vt:lpstr>'SO 02.3 - Most v km 109,6...'!Názvy_tisku</vt:lpstr>
      <vt:lpstr>'SO 02.4 - Most v km 109,6...'!Názvy_tisku</vt:lpstr>
      <vt:lpstr>'SO 02.5 - Most v km 109,6...'!Názvy_tisku</vt:lpstr>
      <vt:lpstr>'SO 03 - VRN + VON'!Názvy_tisku</vt:lpstr>
      <vt:lpstr>'Pokyny pro vyplnění'!Oblast_tisku</vt:lpstr>
      <vt:lpstr>'Rekapitulace stavby'!Oblast_tisku</vt:lpstr>
      <vt:lpstr>'Seznam figur'!Oblast_tisku</vt:lpstr>
      <vt:lpstr>'SO 01.1 - Most v km 107,9...'!Oblast_tisku</vt:lpstr>
      <vt:lpstr>'SO 01.2 - Most v km 107,9...'!Oblast_tisku</vt:lpstr>
      <vt:lpstr>'SO 01.3 - Most v km 107,9...'!Oblast_tisku</vt:lpstr>
      <vt:lpstr>'SO 01.4 - Most v km 107,9...'!Oblast_tisku</vt:lpstr>
      <vt:lpstr>'SO 01.5 - Most v km 107,9...'!Oblast_tisku</vt:lpstr>
      <vt:lpstr>'SO 02.1 - Most v km 109,6...'!Oblast_tisku</vt:lpstr>
      <vt:lpstr>'SO 02.2 - Most v km 109,6...'!Oblast_tisku</vt:lpstr>
      <vt:lpstr>'SO 02.3 - Most v km 109,6...'!Oblast_tisku</vt:lpstr>
      <vt:lpstr>'SO 02.4 - Most v km 109,6...'!Oblast_tisku</vt:lpstr>
      <vt:lpstr>'SO 02.5 - Most v km 109,6...'!Oblast_tisku</vt:lpstr>
      <vt:lpstr>'SO 03 - VRN +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Duda Vlastimil, Ing.</cp:lastModifiedBy>
  <dcterms:created xsi:type="dcterms:W3CDTF">2022-07-27T06:25:47Z</dcterms:created>
  <dcterms:modified xsi:type="dcterms:W3CDTF">2022-07-27T06:36:48Z</dcterms:modified>
</cp:coreProperties>
</file>